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filterPrivacy="1" defaultThemeVersion="166925"/>
  <xr:revisionPtr revIDLastSave="0" documentId="13_ncr:1_{C2F277A2-A82F-463D-AFF0-B117BF127A2D}" xr6:coauthVersionLast="47" xr6:coauthVersionMax="47" xr10:uidLastSave="{00000000-0000-0000-0000-000000000000}"/>
  <bookViews>
    <workbookView xWindow="31320" yWindow="990" windowWidth="26640" windowHeight="15135" xr2:uid="{120FF52B-38CB-441F-AD20-1E033C60F6F9}"/>
  </bookViews>
  <sheets>
    <sheet name="EGSC BUDGET FOR FEEDBACK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5" i="1" l="1"/>
  <c r="E85" i="1"/>
  <c r="F85" i="1"/>
  <c r="G85" i="1"/>
  <c r="H85" i="1"/>
  <c r="C85" i="1"/>
  <c r="M66" i="1"/>
  <c r="L66" i="1"/>
  <c r="K64" i="1"/>
  <c r="K65" i="1"/>
  <c r="K66" i="1"/>
  <c r="K63" i="1"/>
  <c r="D67" i="1"/>
  <c r="L67" i="1" s="1"/>
  <c r="E67" i="1"/>
  <c r="F67" i="1"/>
  <c r="G67" i="1"/>
  <c r="H67" i="1"/>
  <c r="M67" i="1" s="1"/>
  <c r="C67" i="1"/>
  <c r="D101" i="1"/>
  <c r="E101" i="1"/>
  <c r="F101" i="1"/>
  <c r="G101" i="1"/>
  <c r="H101" i="1"/>
  <c r="H102" i="1" s="1"/>
  <c r="C101" i="1"/>
  <c r="D123" i="1"/>
  <c r="E123" i="1"/>
  <c r="F123" i="1"/>
  <c r="G123" i="1"/>
  <c r="H123" i="1"/>
  <c r="C122" i="1"/>
  <c r="C123" i="1" s="1"/>
  <c r="D110" i="1"/>
  <c r="E110" i="1"/>
  <c r="F110" i="1"/>
  <c r="G110" i="1"/>
  <c r="H110" i="1"/>
  <c r="C110" i="1"/>
  <c r="M122" i="1"/>
  <c r="L122" i="1"/>
  <c r="M121" i="1"/>
  <c r="L121" i="1"/>
  <c r="M120" i="1"/>
  <c r="L120" i="1"/>
  <c r="K120" i="1"/>
  <c r="M119" i="1"/>
  <c r="L119" i="1"/>
  <c r="K119" i="1"/>
  <c r="M118" i="1"/>
  <c r="L118" i="1"/>
  <c r="K118" i="1"/>
  <c r="M116" i="1"/>
  <c r="L116" i="1"/>
  <c r="K116" i="1"/>
  <c r="M115" i="1"/>
  <c r="L115" i="1"/>
  <c r="K115" i="1"/>
  <c r="M114" i="1"/>
  <c r="L114" i="1"/>
  <c r="K114" i="1"/>
  <c r="M108" i="1"/>
  <c r="L108" i="1"/>
  <c r="K108" i="1"/>
  <c r="M107" i="1"/>
  <c r="L107" i="1"/>
  <c r="K107" i="1"/>
  <c r="M106" i="1"/>
  <c r="L106" i="1"/>
  <c r="K106" i="1"/>
  <c r="M99" i="1"/>
  <c r="L99" i="1"/>
  <c r="K99" i="1"/>
  <c r="M98" i="1"/>
  <c r="L98" i="1"/>
  <c r="K98" i="1"/>
  <c r="M97" i="1"/>
  <c r="L97" i="1"/>
  <c r="K97" i="1"/>
  <c r="M96" i="1"/>
  <c r="L96" i="1"/>
  <c r="K96" i="1"/>
  <c r="M95" i="1"/>
  <c r="L95" i="1"/>
  <c r="K95" i="1"/>
  <c r="M90" i="1"/>
  <c r="L90" i="1"/>
  <c r="K90" i="1"/>
  <c r="M83" i="1"/>
  <c r="L83" i="1"/>
  <c r="K83" i="1"/>
  <c r="M82" i="1"/>
  <c r="L82" i="1"/>
  <c r="K82" i="1"/>
  <c r="M81" i="1"/>
  <c r="L81" i="1"/>
  <c r="K81" i="1"/>
  <c r="M80" i="1"/>
  <c r="L80" i="1"/>
  <c r="K80" i="1"/>
  <c r="M79" i="1"/>
  <c r="L79" i="1"/>
  <c r="K79" i="1"/>
  <c r="H74" i="1"/>
  <c r="G74" i="1"/>
  <c r="F74" i="1"/>
  <c r="E74" i="1"/>
  <c r="D74" i="1"/>
  <c r="H73" i="1"/>
  <c r="G73" i="1"/>
  <c r="F73" i="1"/>
  <c r="E73" i="1"/>
  <c r="D73" i="1"/>
  <c r="H72" i="1"/>
  <c r="G72" i="1"/>
  <c r="F72" i="1"/>
  <c r="E72" i="1"/>
  <c r="D72" i="1"/>
  <c r="M65" i="1"/>
  <c r="L65" i="1"/>
  <c r="M64" i="1"/>
  <c r="L64" i="1"/>
  <c r="M63" i="1"/>
  <c r="L63" i="1"/>
  <c r="H57" i="1"/>
  <c r="G57" i="1"/>
  <c r="F57" i="1"/>
  <c r="E57" i="1"/>
  <c r="D57" i="1"/>
  <c r="C57" i="1"/>
  <c r="H56" i="1"/>
  <c r="G56" i="1"/>
  <c r="F56" i="1"/>
  <c r="E56" i="1"/>
  <c r="D56" i="1"/>
  <c r="C56" i="1"/>
  <c r="H55" i="1"/>
  <c r="G55" i="1"/>
  <c r="F55" i="1"/>
  <c r="E55" i="1"/>
  <c r="D55" i="1"/>
  <c r="C55" i="1"/>
  <c r="M50" i="1"/>
  <c r="L50" i="1"/>
  <c r="K50" i="1"/>
  <c r="M49" i="1"/>
  <c r="L49" i="1"/>
  <c r="K49" i="1"/>
  <c r="M48" i="1"/>
  <c r="L48" i="1"/>
  <c r="K48" i="1"/>
  <c r="M47" i="1"/>
  <c r="L47" i="1"/>
  <c r="K47" i="1"/>
  <c r="H42" i="1"/>
  <c r="G42" i="1"/>
  <c r="F42" i="1"/>
  <c r="E42" i="1"/>
  <c r="D42" i="1"/>
  <c r="C42" i="1"/>
  <c r="H41" i="1"/>
  <c r="G41" i="1"/>
  <c r="F41" i="1"/>
  <c r="E41" i="1"/>
  <c r="D41" i="1"/>
  <c r="C41" i="1"/>
  <c r="H40" i="1"/>
  <c r="G40" i="1"/>
  <c r="F40" i="1"/>
  <c r="E40" i="1"/>
  <c r="D40" i="1"/>
  <c r="C40" i="1"/>
  <c r="M35" i="1"/>
  <c r="L35" i="1"/>
  <c r="K35" i="1"/>
  <c r="M34" i="1"/>
  <c r="L34" i="1"/>
  <c r="K34" i="1"/>
  <c r="M33" i="1"/>
  <c r="L33" i="1"/>
  <c r="K33" i="1"/>
  <c r="M32" i="1"/>
  <c r="L32" i="1"/>
  <c r="K32" i="1"/>
  <c r="M27" i="1"/>
  <c r="L27" i="1"/>
  <c r="K27" i="1"/>
  <c r="M26" i="1"/>
  <c r="L26" i="1"/>
  <c r="K26" i="1"/>
  <c r="M25" i="1"/>
  <c r="L25" i="1"/>
  <c r="K25" i="1"/>
  <c r="M24" i="1"/>
  <c r="L24" i="1"/>
  <c r="K24" i="1"/>
  <c r="M19" i="1"/>
  <c r="L19" i="1"/>
  <c r="K19" i="1"/>
  <c r="M18" i="1"/>
  <c r="L18" i="1"/>
  <c r="K18" i="1"/>
  <c r="M17" i="1"/>
  <c r="L17" i="1"/>
  <c r="K17" i="1"/>
  <c r="M12" i="1"/>
  <c r="L12" i="1"/>
  <c r="K12" i="1"/>
  <c r="M11" i="1"/>
  <c r="L11" i="1"/>
  <c r="K11" i="1"/>
  <c r="M10" i="1"/>
  <c r="L10" i="1"/>
  <c r="K10" i="1"/>
  <c r="M9" i="1"/>
  <c r="L9" i="1"/>
  <c r="K9" i="1"/>
  <c r="M7" i="1"/>
  <c r="L7" i="1"/>
  <c r="K7" i="1"/>
  <c r="M6" i="1"/>
  <c r="L6" i="1"/>
  <c r="K6" i="1"/>
  <c r="M5" i="1"/>
  <c r="L5" i="1"/>
  <c r="K5" i="1"/>
  <c r="J125" i="1" l="1"/>
  <c r="M56" i="1"/>
  <c r="M55" i="1"/>
  <c r="H103" i="1"/>
  <c r="K67" i="1"/>
  <c r="L41" i="1"/>
  <c r="K56" i="1"/>
  <c r="L56" i="1"/>
  <c r="M42" i="1"/>
  <c r="M73" i="1"/>
  <c r="M40" i="1"/>
  <c r="K42" i="1"/>
  <c r="M57" i="1"/>
  <c r="L73" i="1"/>
  <c r="K55" i="1"/>
  <c r="L55" i="1"/>
  <c r="L42" i="1"/>
  <c r="K40" i="1"/>
  <c r="M72" i="1"/>
  <c r="L74" i="1"/>
  <c r="L40" i="1"/>
  <c r="M74" i="1"/>
  <c r="K41" i="1"/>
  <c r="K57" i="1"/>
  <c r="L72" i="1"/>
  <c r="L57" i="1"/>
  <c r="M41" i="1"/>
</calcChain>
</file>

<file path=xl/sharedStrings.xml><?xml version="1.0" encoding="utf-8"?>
<sst xmlns="http://schemas.openxmlformats.org/spreadsheetml/2006/main" count="333" uniqueCount="110">
  <si>
    <t>TABLE 1.1</t>
  </si>
  <si>
    <t>TABLE 1.1A - % CHANGE IN REVENUE FROM RATES AND CHARGES</t>
  </si>
  <si>
    <t>REVENUE FROM RATES AND CHARGES ($'000)</t>
  </si>
  <si>
    <t>2017-18</t>
  </si>
  <si>
    <t>2018-19</t>
  </si>
  <si>
    <t>2019-20</t>
  </si>
  <si>
    <t>2020-21</t>
  </si>
  <si>
    <t>2021-22</t>
  </si>
  <si>
    <t>2022-23</t>
  </si>
  <si>
    <t>REVENUE ($'000) FROM VARIOUS RATES AND CHARGES</t>
  </si>
  <si>
    <t>% increase from 2017/18 to 2022/23</t>
  </si>
  <si>
    <t>% increase from 2018/19 to 2022/23</t>
  </si>
  <si>
    <t>% increase (decrease) from 2021/22 to 2022/23</t>
  </si>
  <si>
    <t>General rates</t>
  </si>
  <si>
    <t>Municipal charge</t>
  </si>
  <si>
    <t>Waste management charge</t>
  </si>
  <si>
    <t>Waste levy</t>
  </si>
  <si>
    <t>N/A</t>
  </si>
  <si>
    <t>Supplementary rates and adjustments</t>
  </si>
  <si>
    <t>Interest on rates and charges</t>
  </si>
  <si>
    <t>Revenue in lieu of rates</t>
  </si>
  <si>
    <t>Total rates and charges</t>
  </si>
  <si>
    <t>TABLE 2.1</t>
  </si>
  <si>
    <t>TABLE 2.1A - % CHANGE IN Cents/$CIV RATEABLE PROPERTIES</t>
  </si>
  <si>
    <t>Cents/$CIV RATEABLE PROPERTIES</t>
  </si>
  <si>
    <t>Residential rateable properties</t>
  </si>
  <si>
    <t>Commercial/industrial properties</t>
  </si>
  <si>
    <t>Farm properties</t>
  </si>
  <si>
    <t>TABLE 3.1</t>
  </si>
  <si>
    <t>TABLE 3.1A - % CHANGE IN NUMBER OF ASSESSMENTS FOR RATES</t>
  </si>
  <si>
    <t>NUMBER OF ASSESSMENTS FOR RATES</t>
  </si>
  <si>
    <t>Total Number of Assessments</t>
  </si>
  <si>
    <t>TABLE 3.2</t>
  </si>
  <si>
    <t>ESTIMATED AMOUNT TO BE RAISED THROUGH RATES ($'000)</t>
  </si>
  <si>
    <t>ESTIMATED AMOUNT TO BE RAISED THROUGH RATES</t>
  </si>
  <si>
    <t>Total amount to be raised through rates ($'000)</t>
  </si>
  <si>
    <t>TABLE 3.3</t>
  </si>
  <si>
    <t>TABLE 3.3A - % CHANGE IN AVERAGE COST OF RATES PER ASSESSMENT</t>
  </si>
  <si>
    <t>AVERAGE COST OF RATES PER ASSESSMENT</t>
  </si>
  <si>
    <t>TABLE 3.4</t>
  </si>
  <si>
    <t>TABLE 3.4A - % CHANGE IN TOTAL VALUE OF PROPERTIES</t>
  </si>
  <si>
    <t>VALUATIONS OF PROPERTY ($'000)</t>
  </si>
  <si>
    <t>VALUATIONS OF PROPERTIES ($'000)</t>
  </si>
  <si>
    <t>TOTAL VALUE  ($'000)</t>
  </si>
  <si>
    <t>TABLE 3.5</t>
  </si>
  <si>
    <t>TABLE 3.5A - % CHANGE IN AVERAGE VALUE OF PROPERTIES</t>
  </si>
  <si>
    <t>AVERAGE VALUE OF PROPERTIES</t>
  </si>
  <si>
    <t>TABLE 3.6</t>
  </si>
  <si>
    <t>TABLE 3.6A - % CHANGE IN $AMOUNT RAISED BY RATES AND MUNICIPAL CHARGES</t>
  </si>
  <si>
    <t>TOTAL TO BE RAISED BY GENERAL RATES AND MUNICIPAL CHARGE ($'000)</t>
  </si>
  <si>
    <t>Residential</t>
  </si>
  <si>
    <t>Not available</t>
  </si>
  <si>
    <t>Commercial/Industrial</t>
  </si>
  <si>
    <t>Farm</t>
  </si>
  <si>
    <t>Total amount to be raised by general rates and municipal charges ($'000)</t>
  </si>
  <si>
    <t>TABLE 3.7</t>
  </si>
  <si>
    <t>TABLE 3.7A - % CHANGE IN AVERAGE COST RAISED BY RATES AND MUNICIPAL CHARGE</t>
  </si>
  <si>
    <t>AVERAGE COST RAISED BY GENERAL RATES AND MUNICIPAL CHARGE</t>
  </si>
  <si>
    <t>TABLE 4.1</t>
  </si>
  <si>
    <t xml:space="preserve">TABLE 4.1A - % CHANGE IN STAFFING </t>
  </si>
  <si>
    <t xml:space="preserve">STAFFING </t>
  </si>
  <si>
    <t>Total permanent staff</t>
  </si>
  <si>
    <t>Casuals, temporary and other</t>
  </si>
  <si>
    <t>Capitalised labour</t>
  </si>
  <si>
    <t>TOTAL STAFF (full time equivalent)</t>
  </si>
  <si>
    <t>TOTAL STAFF EXPENDITURE ($'000)</t>
  </si>
  <si>
    <t>TABLE 4.2</t>
  </si>
  <si>
    <t>TABLE 4.2A - CHANGE IN STAFFING NUMBERS (FULL TIME EQUIVALENT)</t>
  </si>
  <si>
    <t>STAFFING NUMBERS (FULL TIME EQUIVALENT)</t>
  </si>
  <si>
    <t>Total staff numbers</t>
  </si>
  <si>
    <t>TABLE 4.3</t>
  </si>
  <si>
    <t>TABLE 4.3A - % CHANGE IN EMPLOYEE COSTS ($'000)</t>
  </si>
  <si>
    <t>EMPLOYEE COSTS ($'000)</t>
  </si>
  <si>
    <t>Wages and salaries</t>
  </si>
  <si>
    <t>WorkCover</t>
  </si>
  <si>
    <t>Superannuation</t>
  </si>
  <si>
    <t>Fringe Benefits</t>
  </si>
  <si>
    <t>Total employee costs ($'000)</t>
  </si>
  <si>
    <t>TABLE 4.4</t>
  </si>
  <si>
    <t>TABLE 4.4A - CHANGE IN HUMAN RESOURCES COSTS ($'000)</t>
  </si>
  <si>
    <t>HUMAN RESOURCES ($'000)</t>
  </si>
  <si>
    <t>Employee costs - operating</t>
  </si>
  <si>
    <t>Employee costs - capital</t>
  </si>
  <si>
    <t>Total staff expenditure ($'000)</t>
  </si>
  <si>
    <t>TABLE 5.1</t>
  </si>
  <si>
    <t>TABLE 5.1A - % CHANGES - OTHER RELEVANT INFORMATION</t>
  </si>
  <si>
    <t xml:space="preserve">SHIRE REVENUE </t>
  </si>
  <si>
    <t>GENERAL INFORMATION</t>
  </si>
  <si>
    <t>TOTAL RATES</t>
  </si>
  <si>
    <t>Number of rateable properties</t>
  </si>
  <si>
    <t>Base Average Rate</t>
  </si>
  <si>
    <t>Maximum Rate Increase (set by the Victorian Government)</t>
  </si>
  <si>
    <t>Capped Average Rate</t>
  </si>
  <si>
    <t>Maximum General Rates and Municipal Charges Revenue</t>
  </si>
  <si>
    <t>Budgeted General Rates and Municipal Charges Revenue</t>
  </si>
  <si>
    <t>Budgeted Supplementary Rates</t>
  </si>
  <si>
    <t>Budgeted Total Rates and Municipal Charges Revenue</t>
  </si>
  <si>
    <t>TABLE 5.2</t>
  </si>
  <si>
    <t>Municipal charge per assessment</t>
  </si>
  <si>
    <t>Amount raised through charge ($'000)</t>
  </si>
  <si>
    <t xml:space="preserve">2022/23 - Waste levy to be added </t>
  </si>
  <si>
    <t>HUMAN RESOURCES COSTS AS A PERCENTAGE OF RATES</t>
  </si>
  <si>
    <t>Employee costs as a % of rates and charges revenue</t>
  </si>
  <si>
    <t>Increase of employee costs as a percentage of rates and charges revenue since 2017-2018</t>
  </si>
  <si>
    <t>Increase of employee costs as a percentage of rates and charges revenue since 2018-2019</t>
  </si>
  <si>
    <t>Municipal charges</t>
  </si>
  <si>
    <t xml:space="preserve">TABLE 3.2A - % CHANGE IN AMOUNT TO BE RAISED BY TOTAL RATES </t>
  </si>
  <si>
    <t xml:space="preserve"> PERCENTAGE (%) CHANGE IN AVERAGE COST OF RATES PER ASSESSMENT</t>
  </si>
  <si>
    <t>% increase (decrease) from 2017/18 to 2022/23</t>
  </si>
  <si>
    <t>Total staff expenditure as a % of rates and charges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</si>
</sst>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0" fillId="2" borderId="1" xfId="0" applyFill="1" applyBorder="1" applyAlignment="1">
      <alignment vertical="center"/>
    </xf>
    <xf numFmtId="0" fontId="0" fillId="0" borderId="0" xfId="0" applyAlignment="1">
      <alignment vertical="center"/>
    </xf>
    <xf numFmtId="1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vertical="center"/>
    </xf>
    <xf numFmtId="164" fontId="0" fillId="0" borderId="0" xfId="0" applyNumberFormat="1" applyAlignment="1">
      <alignment vertical="center"/>
    </xf>
    <xf numFmtId="10" fontId="0" fillId="2" borderId="1" xfId="0" applyNumberFormat="1" applyFill="1" applyBorder="1" applyAlignment="1">
      <alignment horizontal="center" vertical="center"/>
    </xf>
    <xf numFmtId="10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vertical="center"/>
    </xf>
    <xf numFmtId="164" fontId="1" fillId="0" borderId="0" xfId="0" applyNumberFormat="1" applyFont="1" applyAlignment="1">
      <alignment vertical="center"/>
    </xf>
    <xf numFmtId="10" fontId="1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0" fillId="3" borderId="1" xfId="0" applyFill="1" applyBorder="1" applyAlignment="1">
      <alignment vertical="center"/>
    </xf>
    <xf numFmtId="10" fontId="1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10" fontId="0" fillId="3" borderId="1" xfId="0" applyNumberFormat="1" applyFill="1" applyBorder="1" applyAlignment="1">
      <alignment horizontal="center" vertical="center"/>
    </xf>
    <xf numFmtId="10" fontId="3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0" fillId="4" borderId="1" xfId="0" applyFill="1" applyBorder="1" applyAlignment="1">
      <alignment vertical="center"/>
    </xf>
    <xf numFmtId="10" fontId="1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3" fontId="0" fillId="4" borderId="1" xfId="0" applyNumberFormat="1" applyFill="1" applyBorder="1" applyAlignment="1">
      <alignment horizontal="right" vertical="center"/>
    </xf>
    <xf numFmtId="3" fontId="3" fillId="4" borderId="1" xfId="0" applyNumberFormat="1" applyFont="1" applyFill="1" applyBorder="1" applyAlignment="1">
      <alignment horizontal="right" vertical="center" wrapText="1"/>
    </xf>
    <xf numFmtId="3" fontId="0" fillId="0" borderId="0" xfId="0" applyNumberFormat="1" applyAlignment="1">
      <alignment horizontal="right" vertical="center"/>
    </xf>
    <xf numFmtId="10" fontId="0" fillId="4" borderId="1" xfId="0" applyNumberFormat="1" applyFill="1" applyBorder="1" applyAlignment="1">
      <alignment horizontal="center" vertical="center"/>
    </xf>
    <xf numFmtId="10" fontId="3" fillId="4" borderId="1" xfId="0" applyNumberFormat="1" applyFont="1" applyFill="1" applyBorder="1" applyAlignment="1">
      <alignment horizontal="center" vertical="center"/>
    </xf>
    <xf numFmtId="10" fontId="0" fillId="0" borderId="0" xfId="0" applyNumberFormat="1" applyAlignment="1">
      <alignment vertical="center"/>
    </xf>
    <xf numFmtId="0" fontId="1" fillId="4" borderId="1" xfId="0" applyFont="1" applyFill="1" applyBorder="1" applyAlignment="1">
      <alignment vertical="center"/>
    </xf>
    <xf numFmtId="3" fontId="1" fillId="4" borderId="1" xfId="0" applyNumberFormat="1" applyFont="1" applyFill="1" applyBorder="1" applyAlignment="1">
      <alignment horizontal="right" vertical="center"/>
    </xf>
    <xf numFmtId="3" fontId="4" fillId="4" borderId="1" xfId="0" applyNumberFormat="1" applyFont="1" applyFill="1" applyBorder="1" applyAlignment="1">
      <alignment horizontal="right" vertical="center" wrapText="1"/>
    </xf>
    <xf numFmtId="3" fontId="4" fillId="4" borderId="1" xfId="0" applyNumberFormat="1" applyFont="1" applyFill="1" applyBorder="1" applyAlignment="1">
      <alignment horizontal="right" vertical="center"/>
    </xf>
    <xf numFmtId="3" fontId="1" fillId="0" borderId="0" xfId="0" applyNumberFormat="1" applyFont="1" applyAlignment="1">
      <alignment horizontal="right" vertical="center"/>
    </xf>
    <xf numFmtId="10" fontId="1" fillId="4" borderId="1" xfId="0" applyNumberFormat="1" applyFont="1" applyFill="1" applyBorder="1" applyAlignment="1">
      <alignment horizontal="center" vertical="center"/>
    </xf>
    <xf numFmtId="10" fontId="4" fillId="4" borderId="1" xfId="0" applyNumberFormat="1" applyFont="1" applyFill="1" applyBorder="1" applyAlignment="1">
      <alignment horizontal="center" vertical="center"/>
    </xf>
    <xf numFmtId="10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4" fillId="0" borderId="0" xfId="0" applyNumberFormat="1" applyFont="1" applyAlignment="1">
      <alignment horizontal="right" vertical="center" wrapText="1"/>
    </xf>
    <xf numFmtId="3" fontId="4" fillId="0" borderId="0" xfId="0" applyNumberFormat="1" applyFont="1" applyAlignment="1">
      <alignment horizontal="right" vertical="center"/>
    </xf>
    <xf numFmtId="1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164" fontId="0" fillId="4" borderId="1" xfId="0" applyNumberFormat="1" applyFill="1" applyBorder="1" applyAlignment="1">
      <alignment horizontal="right" vertical="center"/>
    </xf>
    <xf numFmtId="164" fontId="3" fillId="4" borderId="1" xfId="0" applyNumberFormat="1" applyFont="1" applyFill="1" applyBorder="1" applyAlignment="1">
      <alignment horizontal="right" vertical="center" wrapText="1"/>
    </xf>
    <xf numFmtId="164" fontId="0" fillId="0" borderId="1" xfId="0" applyNumberFormat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4" fillId="4" borderId="1" xfId="0" applyNumberFormat="1" applyFont="1" applyFill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/>
    </xf>
    <xf numFmtId="164" fontId="1" fillId="0" borderId="0" xfId="0" applyNumberFormat="1" applyFont="1" applyAlignment="1">
      <alignment horizontal="right" vertical="center"/>
    </xf>
    <xf numFmtId="164" fontId="4" fillId="0" borderId="0" xfId="0" applyNumberFormat="1" applyFont="1" applyAlignment="1">
      <alignment horizontal="right" vertical="center" wrapText="1"/>
    </xf>
    <xf numFmtId="0" fontId="0" fillId="4" borderId="1" xfId="0" applyFill="1" applyBorder="1" applyAlignment="1">
      <alignment vertical="center" wrapText="1"/>
    </xf>
    <xf numFmtId="164" fontId="3" fillId="0" borderId="0" xfId="0" applyNumberFormat="1" applyFont="1" applyAlignment="1">
      <alignment horizontal="right" vertical="center" wrapText="1"/>
    </xf>
    <xf numFmtId="10" fontId="3" fillId="4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right" vertical="center"/>
    </xf>
    <xf numFmtId="3" fontId="3" fillId="0" borderId="0" xfId="0" applyNumberFormat="1" applyFont="1" applyAlignment="1">
      <alignment horizontal="left" vertical="center" wrapText="1"/>
    </xf>
    <xf numFmtId="10" fontId="3" fillId="0" borderId="0" xfId="0" applyNumberFormat="1" applyFont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164" fontId="0" fillId="4" borderId="1" xfId="0" applyNumberFormat="1" applyFill="1" applyBorder="1" applyAlignment="1">
      <alignment vertical="center"/>
    </xf>
    <xf numFmtId="0" fontId="2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3" fontId="4" fillId="4" borderId="1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Alignment="1">
      <alignment horizontal="left" vertical="center" wrapText="1"/>
    </xf>
    <xf numFmtId="3" fontId="5" fillId="4" borderId="1" xfId="0" applyNumberFormat="1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164" fontId="3" fillId="0" borderId="0" xfId="0" applyNumberFormat="1" applyFont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10" fontId="4" fillId="5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2" fillId="5" borderId="1" xfId="0" applyFont="1" applyFill="1" applyBorder="1" applyAlignment="1">
      <alignment horizontal="right" vertical="center"/>
    </xf>
    <xf numFmtId="0" fontId="1" fillId="5" borderId="1" xfId="0" applyFont="1" applyFill="1" applyBorder="1" applyAlignment="1">
      <alignment horizontal="center" vertical="center" wrapText="1"/>
    </xf>
    <xf numFmtId="10" fontId="2" fillId="5" borderId="1" xfId="0" applyNumberFormat="1" applyFont="1" applyFill="1" applyBorder="1" applyAlignment="1">
      <alignment horizontal="center" vertical="center"/>
    </xf>
    <xf numFmtId="10" fontId="3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/>
    </xf>
    <xf numFmtId="10" fontId="4" fillId="5" borderId="1" xfId="0" applyNumberFormat="1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vertical="center"/>
    </xf>
    <xf numFmtId="6" fontId="1" fillId="5" borderId="1" xfId="0" applyNumberFormat="1" applyFont="1" applyFill="1" applyBorder="1" applyAlignment="1">
      <alignment vertical="center"/>
    </xf>
    <xf numFmtId="3" fontId="1" fillId="5" borderId="1" xfId="0" applyNumberFormat="1" applyFont="1" applyFill="1" applyBorder="1" applyAlignment="1">
      <alignment vertical="center"/>
    </xf>
    <xf numFmtId="10" fontId="1" fillId="5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10" fontId="1" fillId="5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5" fillId="5" borderId="1" xfId="0" applyFont="1" applyFill="1" applyBorder="1" applyAlignment="1">
      <alignment horizontal="left" vertical="center" wrapText="1"/>
    </xf>
    <xf numFmtId="164" fontId="0" fillId="5" borderId="1" xfId="0" applyNumberFormat="1" applyFill="1" applyBorder="1" applyAlignment="1">
      <alignment vertical="center"/>
    </xf>
    <xf numFmtId="10" fontId="0" fillId="5" borderId="1" xfId="0" applyNumberForma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6" borderId="1" xfId="0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right" vertical="center"/>
    </xf>
    <xf numFmtId="0" fontId="2" fillId="6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right" vertical="center"/>
    </xf>
    <xf numFmtId="164" fontId="5" fillId="6" borderId="1" xfId="0" applyNumberFormat="1" applyFont="1" applyFill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10" fontId="2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 wrapText="1"/>
    </xf>
    <xf numFmtId="3" fontId="0" fillId="6" borderId="1" xfId="0" applyNumberFormat="1" applyFill="1" applyBorder="1" applyAlignment="1">
      <alignment horizontal="right" vertical="center"/>
    </xf>
    <xf numFmtId="3" fontId="3" fillId="6" borderId="1" xfId="0" applyNumberFormat="1" applyFont="1" applyFill="1" applyBorder="1" applyAlignment="1">
      <alignment horizontal="right" vertical="center" wrapText="1"/>
    </xf>
    <xf numFmtId="10" fontId="0" fillId="6" borderId="1" xfId="0" applyNumberFormat="1" applyFill="1" applyBorder="1" applyAlignment="1">
      <alignment horizontal="center" vertical="center"/>
    </xf>
    <xf numFmtId="164" fontId="0" fillId="6" borderId="1" xfId="0" applyNumberFormat="1" applyFill="1" applyBorder="1" applyAlignment="1">
      <alignment horizontal="right" vertical="center"/>
    </xf>
    <xf numFmtId="164" fontId="3" fillId="6" borderId="1" xfId="0" applyNumberFormat="1" applyFont="1" applyFill="1" applyBorder="1" applyAlignment="1">
      <alignment horizontal="right" vertical="center" wrapText="1"/>
    </xf>
    <xf numFmtId="10" fontId="0" fillId="6" borderId="1" xfId="0" applyNumberFormat="1" applyFill="1" applyBorder="1" applyAlignment="1">
      <alignment horizontal="right" vertical="center"/>
    </xf>
    <xf numFmtId="10" fontId="3" fillId="6" borderId="1" xfId="0" applyNumberFormat="1" applyFont="1" applyFill="1" applyBorder="1" applyAlignment="1">
      <alignment horizontal="right" vertical="center" wrapText="1"/>
    </xf>
    <xf numFmtId="10" fontId="0" fillId="0" borderId="0" xfId="0" applyNumberFormat="1" applyAlignment="1">
      <alignment horizontal="right" vertical="center"/>
    </xf>
    <xf numFmtId="6" fontId="0" fillId="6" borderId="1" xfId="0" applyNumberFormat="1" applyFill="1" applyBorder="1" applyAlignment="1">
      <alignment horizontal="right" vertical="center"/>
    </xf>
    <xf numFmtId="6" fontId="3" fillId="6" borderId="1" xfId="0" applyNumberFormat="1" applyFont="1" applyFill="1" applyBorder="1" applyAlignment="1">
      <alignment horizontal="right" vertical="center"/>
    </xf>
    <xf numFmtId="0" fontId="3" fillId="6" borderId="1" xfId="0" applyFont="1" applyFill="1" applyBorder="1" applyAlignment="1">
      <alignment vertical="center"/>
    </xf>
    <xf numFmtId="3" fontId="0" fillId="6" borderId="1" xfId="0" applyNumberForma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 wrapText="1"/>
    </xf>
    <xf numFmtId="164" fontId="1" fillId="6" borderId="1" xfId="0" applyNumberFormat="1" applyFont="1" applyFill="1" applyBorder="1" applyAlignment="1">
      <alignment horizontal="right" vertical="center"/>
    </xf>
    <xf numFmtId="164" fontId="4" fillId="6" borderId="1" xfId="0" applyNumberFormat="1" applyFont="1" applyFill="1" applyBorder="1" applyAlignment="1">
      <alignment horizontal="right" vertical="center"/>
    </xf>
    <xf numFmtId="3" fontId="1" fillId="6" borderId="1" xfId="0" applyNumberFormat="1" applyFont="1" applyFill="1" applyBorder="1" applyAlignment="1">
      <alignment horizontal="center" vertical="center"/>
    </xf>
    <xf numFmtId="10" fontId="1" fillId="6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6" borderId="2" xfId="0" applyFill="1" applyBorder="1" applyAlignment="1">
      <alignment vertical="center"/>
    </xf>
    <xf numFmtId="164" fontId="0" fillId="6" borderId="1" xfId="0" applyNumberFormat="1" applyFill="1" applyBorder="1" applyAlignment="1">
      <alignment vertical="center"/>
    </xf>
    <xf numFmtId="164" fontId="3" fillId="6" borderId="1" xfId="0" applyNumberFormat="1" applyFont="1" applyFill="1" applyBorder="1" applyAlignment="1">
      <alignment vertical="center" wrapText="1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left" vertical="center" wrapText="1"/>
    </xf>
    <xf numFmtId="10" fontId="1" fillId="6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 wrapText="1"/>
    </xf>
    <xf numFmtId="10" fontId="1" fillId="0" borderId="0" xfId="0" applyNumberFormat="1" applyFont="1" applyFill="1" applyBorder="1" applyAlignment="1">
      <alignment horizontal="right" vertical="center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10" fontId="1" fillId="0" borderId="0" xfId="0" applyNumberFormat="1" applyFont="1" applyFill="1" applyAlignment="1">
      <alignment horizontal="center" vertical="center"/>
    </xf>
    <xf numFmtId="10" fontId="3" fillId="0" borderId="0" xfId="0" applyNumberFormat="1" applyFont="1" applyFill="1" applyAlignment="1">
      <alignment horizontal="center" vertical="center"/>
    </xf>
    <xf numFmtId="0" fontId="2" fillId="7" borderId="1" xfId="0" applyFont="1" applyFill="1" applyBorder="1" applyAlignment="1">
      <alignment vertical="center"/>
    </xf>
    <xf numFmtId="10" fontId="2" fillId="7" borderId="1" xfId="0" applyNumberFormat="1" applyFont="1" applyFill="1" applyBorder="1" applyAlignment="1">
      <alignment horizontal="center" vertical="center"/>
    </xf>
    <xf numFmtId="10" fontId="5" fillId="7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164" fontId="1" fillId="6" borderId="1" xfId="0" applyNumberFormat="1" applyFont="1" applyFill="1" applyBorder="1" applyAlignment="1">
      <alignment vertical="center"/>
    </xf>
    <xf numFmtId="10" fontId="1" fillId="6" borderId="1" xfId="0" applyNumberFormat="1" applyFont="1" applyFill="1" applyBorder="1" applyAlignment="1">
      <alignment vertical="center"/>
    </xf>
    <xf numFmtId="165" fontId="0" fillId="0" borderId="0" xfId="0" applyNumberFormat="1" applyAlignment="1">
      <alignment vertical="center"/>
    </xf>
    <xf numFmtId="10" fontId="0" fillId="6" borderId="1" xfId="0" applyNumberForma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F19AD-10CB-4FBF-BB4D-98DA5FB2D660}">
  <dimension ref="A3:Q302"/>
  <sheetViews>
    <sheetView tabSelected="1" topLeftCell="A70" workbookViewId="0">
      <selection activeCell="C88" sqref="C88"/>
    </sheetView>
  </sheetViews>
  <sheetFormatPr defaultRowHeight="15" x14ac:dyDescent="0.25"/>
  <cols>
    <col min="1" max="1" width="38.7109375" style="2" customWidth="1"/>
    <col min="2" max="2" width="23.7109375" style="2" customWidth="1"/>
    <col min="3" max="3" width="22.42578125" style="2" customWidth="1"/>
    <col min="4" max="4" width="14.5703125" style="2" customWidth="1"/>
    <col min="5" max="5" width="12.42578125" style="2" customWidth="1"/>
    <col min="6" max="6" width="12.85546875" style="2" customWidth="1"/>
    <col min="7" max="7" width="11.5703125" style="2" customWidth="1"/>
    <col min="8" max="9" width="11.7109375" style="2" customWidth="1"/>
    <col min="10" max="10" width="44.42578125" style="2" customWidth="1"/>
    <col min="11" max="11" width="18.140625" style="20" customWidth="1"/>
    <col min="12" max="12" width="19.85546875" style="20" customWidth="1"/>
    <col min="13" max="13" width="23.7109375" style="20" customWidth="1"/>
    <col min="14" max="14" width="9.140625" style="2"/>
    <col min="15" max="15" width="31.7109375" style="2" customWidth="1"/>
    <col min="16" max="16" width="22.5703125" style="2" customWidth="1"/>
    <col min="17" max="17" width="22.28515625" style="2" customWidth="1"/>
    <col min="18" max="16384" width="9.140625" style="2"/>
  </cols>
  <sheetData>
    <row r="3" spans="1:13" ht="31.5" customHeight="1" x14ac:dyDescent="0.25">
      <c r="A3" s="1" t="s">
        <v>0</v>
      </c>
      <c r="J3" s="3" t="s">
        <v>1</v>
      </c>
      <c r="K3" s="4"/>
      <c r="L3" s="4"/>
      <c r="M3" s="4"/>
    </row>
    <row r="4" spans="1:13" ht="30" x14ac:dyDescent="0.25">
      <c r="A4" s="5" t="s">
        <v>2</v>
      </c>
      <c r="B4" s="1"/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7"/>
      <c r="J4" s="8" t="s">
        <v>9</v>
      </c>
      <c r="K4" s="8" t="s">
        <v>10</v>
      </c>
      <c r="L4" s="8" t="s">
        <v>11</v>
      </c>
      <c r="M4" s="8" t="s">
        <v>12</v>
      </c>
    </row>
    <row r="5" spans="1:13" x14ac:dyDescent="0.25">
      <c r="A5" s="1" t="s">
        <v>13</v>
      </c>
      <c r="B5" s="1"/>
      <c r="C5" s="9">
        <v>38547</v>
      </c>
      <c r="D5" s="9">
        <v>39846</v>
      </c>
      <c r="E5" s="9">
        <v>43272</v>
      </c>
      <c r="F5" s="9">
        <v>43641</v>
      </c>
      <c r="G5" s="9">
        <v>45636</v>
      </c>
      <c r="H5" s="9">
        <v>47112</v>
      </c>
      <c r="I5" s="10"/>
      <c r="J5" s="1" t="s">
        <v>13</v>
      </c>
      <c r="K5" s="11">
        <f>(H5-C5)/C5</f>
        <v>0.22219627986613744</v>
      </c>
      <c r="L5" s="11">
        <f>(H5-D5)/D5</f>
        <v>0.18235205541334137</v>
      </c>
      <c r="M5" s="12">
        <f>(H5-G5)/G5</f>
        <v>3.2342887194320276E-2</v>
      </c>
    </row>
    <row r="6" spans="1:13" x14ac:dyDescent="0.25">
      <c r="A6" s="1" t="s">
        <v>14</v>
      </c>
      <c r="B6" s="1"/>
      <c r="C6" s="9">
        <v>8584</v>
      </c>
      <c r="D6" s="9">
        <v>8821</v>
      </c>
      <c r="E6" s="9">
        <v>7042</v>
      </c>
      <c r="F6" s="9">
        <v>7106</v>
      </c>
      <c r="G6" s="9">
        <v>7279</v>
      </c>
      <c r="H6" s="9">
        <v>7502</v>
      </c>
      <c r="I6" s="10"/>
      <c r="J6" s="1" t="s">
        <v>14</v>
      </c>
      <c r="K6" s="11">
        <f>(H6-C6)/C6</f>
        <v>-0.12604846225535882</v>
      </c>
      <c r="L6" s="11">
        <f>(H6-D6)/D6</f>
        <v>-0.14952953179911574</v>
      </c>
      <c r="M6" s="12">
        <f t="shared" ref="M6:M67" si="0">(H6-G6)/G6</f>
        <v>3.0636076384118697E-2</v>
      </c>
    </row>
    <row r="7" spans="1:13" x14ac:dyDescent="0.25">
      <c r="A7" s="1" t="s">
        <v>15</v>
      </c>
      <c r="B7" s="1"/>
      <c r="C7" s="9">
        <v>6886</v>
      </c>
      <c r="D7" s="9">
        <v>7398</v>
      </c>
      <c r="E7" s="9">
        <v>7733</v>
      </c>
      <c r="F7" s="9">
        <v>7982</v>
      </c>
      <c r="G7" s="9">
        <v>8515</v>
      </c>
      <c r="H7" s="9">
        <v>8661</v>
      </c>
      <c r="I7" s="10"/>
      <c r="J7" s="1" t="s">
        <v>15</v>
      </c>
      <c r="K7" s="11">
        <f>(H7-C7)/C7</f>
        <v>0.25776938716235842</v>
      </c>
      <c r="L7" s="11">
        <f>(H7-D7)/D7</f>
        <v>0.17072181670721817</v>
      </c>
      <c r="M7" s="12">
        <f t="shared" si="0"/>
        <v>1.7146212566059894E-2</v>
      </c>
    </row>
    <row r="8" spans="1:13" x14ac:dyDescent="0.25">
      <c r="A8" s="1" t="s">
        <v>16</v>
      </c>
      <c r="B8" s="1"/>
      <c r="C8" s="9"/>
      <c r="D8" s="9"/>
      <c r="E8" s="9"/>
      <c r="F8" s="9"/>
      <c r="G8" s="9"/>
      <c r="H8" s="9">
        <v>1171</v>
      </c>
      <c r="I8" s="10"/>
      <c r="J8" s="1" t="s">
        <v>16</v>
      </c>
      <c r="K8" s="11" t="s">
        <v>17</v>
      </c>
      <c r="L8" s="11" t="s">
        <v>17</v>
      </c>
      <c r="M8" s="12" t="s">
        <v>17</v>
      </c>
    </row>
    <row r="9" spans="1:13" x14ac:dyDescent="0.25">
      <c r="A9" s="1" t="s">
        <v>18</v>
      </c>
      <c r="B9" s="1"/>
      <c r="C9" s="9">
        <v>426</v>
      </c>
      <c r="D9" s="9">
        <v>170</v>
      </c>
      <c r="E9" s="9">
        <v>150</v>
      </c>
      <c r="F9" s="9">
        <v>200</v>
      </c>
      <c r="G9" s="9">
        <v>335</v>
      </c>
      <c r="H9" s="9">
        <v>335</v>
      </c>
      <c r="I9" s="10"/>
      <c r="J9" s="1" t="s">
        <v>18</v>
      </c>
      <c r="K9" s="11">
        <f>(H9-C9)/C9</f>
        <v>-0.21361502347417841</v>
      </c>
      <c r="L9" s="11">
        <f>(H9-D9)/D9</f>
        <v>0.97058823529411764</v>
      </c>
      <c r="M9" s="12">
        <f t="shared" si="0"/>
        <v>0</v>
      </c>
    </row>
    <row r="10" spans="1:13" x14ac:dyDescent="0.25">
      <c r="A10" s="1" t="s">
        <v>19</v>
      </c>
      <c r="B10" s="1"/>
      <c r="C10" s="9">
        <v>200</v>
      </c>
      <c r="D10" s="9">
        <v>250</v>
      </c>
      <c r="E10" s="9">
        <v>260</v>
      </c>
      <c r="F10" s="9">
        <v>280</v>
      </c>
      <c r="G10" s="9">
        <v>280</v>
      </c>
      <c r="H10" s="9">
        <v>280</v>
      </c>
      <c r="I10" s="10"/>
      <c r="J10" s="1" t="s">
        <v>19</v>
      </c>
      <c r="K10" s="11">
        <f>(H10-C10)/C10</f>
        <v>0.4</v>
      </c>
      <c r="L10" s="11">
        <f>(H10-D10)/D10</f>
        <v>0.12</v>
      </c>
      <c r="M10" s="12">
        <f t="shared" si="0"/>
        <v>0</v>
      </c>
    </row>
    <row r="11" spans="1:13" x14ac:dyDescent="0.25">
      <c r="A11" s="1" t="s">
        <v>20</v>
      </c>
      <c r="B11" s="1"/>
      <c r="C11" s="9">
        <v>159</v>
      </c>
      <c r="D11" s="9">
        <v>160</v>
      </c>
      <c r="E11" s="9">
        <v>172</v>
      </c>
      <c r="F11" s="9">
        <v>172</v>
      </c>
      <c r="G11" s="9">
        <v>137</v>
      </c>
      <c r="H11" s="9">
        <v>133</v>
      </c>
      <c r="I11" s="10"/>
      <c r="J11" s="1" t="s">
        <v>20</v>
      </c>
      <c r="K11" s="11">
        <f>(H11-C11)/C11</f>
        <v>-0.16352201257861634</v>
      </c>
      <c r="L11" s="11">
        <f>(H11-D11)/D11</f>
        <v>-0.16875000000000001</v>
      </c>
      <c r="M11" s="12">
        <f t="shared" si="0"/>
        <v>-2.9197080291970802E-2</v>
      </c>
    </row>
    <row r="12" spans="1:13" s="17" customFormat="1" x14ac:dyDescent="0.25">
      <c r="A12" s="13" t="s">
        <v>21</v>
      </c>
      <c r="B12" s="13"/>
      <c r="C12" s="14">
        <v>54802</v>
      </c>
      <c r="D12" s="14">
        <v>56645</v>
      </c>
      <c r="E12" s="14">
        <v>58629</v>
      </c>
      <c r="F12" s="14">
        <v>59101</v>
      </c>
      <c r="G12" s="14">
        <v>62182</v>
      </c>
      <c r="H12" s="14">
        <v>64914</v>
      </c>
      <c r="I12" s="15"/>
      <c r="J12" s="13" t="s">
        <v>21</v>
      </c>
      <c r="K12" s="16">
        <f>(H12-C12)/C12</f>
        <v>0.18451881318200067</v>
      </c>
      <c r="L12" s="16">
        <f>(H12-D12)/D12</f>
        <v>0.14597934504369317</v>
      </c>
      <c r="M12" s="12">
        <f t="shared" si="0"/>
        <v>4.3935544048116816E-2</v>
      </c>
    </row>
    <row r="13" spans="1:13" x14ac:dyDescent="0.25">
      <c r="F13" s="18"/>
      <c r="K13" s="19"/>
      <c r="M13" s="21"/>
    </row>
    <row r="14" spans="1:13" x14ac:dyDescent="0.25">
      <c r="F14" s="18"/>
      <c r="M14" s="21"/>
    </row>
    <row r="15" spans="1:13" ht="15" customHeight="1" x14ac:dyDescent="0.25">
      <c r="A15" s="22" t="s">
        <v>22</v>
      </c>
      <c r="F15" s="18"/>
      <c r="J15" s="23" t="s">
        <v>23</v>
      </c>
      <c r="K15" s="24"/>
      <c r="L15" s="24"/>
      <c r="M15" s="24"/>
    </row>
    <row r="16" spans="1:13" ht="30" x14ac:dyDescent="0.25">
      <c r="A16" s="25" t="s">
        <v>24</v>
      </c>
      <c r="B16" s="22"/>
      <c r="C16" s="26" t="s">
        <v>3</v>
      </c>
      <c r="D16" s="26" t="s">
        <v>4</v>
      </c>
      <c r="E16" s="26" t="s">
        <v>5</v>
      </c>
      <c r="F16" s="26" t="s">
        <v>6</v>
      </c>
      <c r="G16" s="26" t="s">
        <v>7</v>
      </c>
      <c r="H16" s="26" t="s">
        <v>8</v>
      </c>
      <c r="I16" s="7"/>
      <c r="J16" s="27" t="s">
        <v>24</v>
      </c>
      <c r="K16" s="27" t="s">
        <v>10</v>
      </c>
      <c r="L16" s="27" t="s">
        <v>11</v>
      </c>
      <c r="M16" s="27" t="s">
        <v>12</v>
      </c>
    </row>
    <row r="17" spans="1:15" x14ac:dyDescent="0.25">
      <c r="A17" s="22" t="s">
        <v>25</v>
      </c>
      <c r="B17" s="22"/>
      <c r="C17" s="28">
        <v>3.9364300000000003E-3</v>
      </c>
      <c r="D17" s="29">
        <v>3.9115699999999996E-3</v>
      </c>
      <c r="E17" s="29">
        <v>4.0361499999999996E-3</v>
      </c>
      <c r="F17" s="28">
        <v>3.9262200000000002E-3</v>
      </c>
      <c r="G17" s="28">
        <v>3.7012999999999998E-3</v>
      </c>
      <c r="H17" s="28">
        <v>2.88544E-3</v>
      </c>
      <c r="I17" s="30"/>
      <c r="J17" s="22" t="s">
        <v>25</v>
      </c>
      <c r="K17" s="31">
        <f>(H17-C17)/C17</f>
        <v>-0.26699064888744378</v>
      </c>
      <c r="L17" s="31">
        <f>(H17-D17)/D17</f>
        <v>-0.26233200479602814</v>
      </c>
      <c r="M17" s="32">
        <f t="shared" si="0"/>
        <v>-0.22042525599113821</v>
      </c>
    </row>
    <row r="18" spans="1:15" x14ac:dyDescent="0.25">
      <c r="A18" s="22" t="s">
        <v>26</v>
      </c>
      <c r="B18" s="22"/>
      <c r="C18" s="28">
        <v>5.7078399999999996E-3</v>
      </c>
      <c r="D18" s="29">
        <v>5.6717800000000004E-3</v>
      </c>
      <c r="E18" s="29">
        <v>5.7716900000000003E-3</v>
      </c>
      <c r="F18" s="28">
        <v>5.69302E-3</v>
      </c>
      <c r="G18" s="28">
        <v>5.3668800000000001E-3</v>
      </c>
      <c r="H18" s="28">
        <v>4.0396099999999999E-3</v>
      </c>
      <c r="I18" s="30"/>
      <c r="J18" s="22" t="s">
        <v>26</v>
      </c>
      <c r="K18" s="31">
        <f>(H18-C18)/C18</f>
        <v>-0.29226993048158317</v>
      </c>
      <c r="L18" s="31">
        <f>(H18-D18)/D18</f>
        <v>-0.28777032959670518</v>
      </c>
      <c r="M18" s="32">
        <f t="shared" si="0"/>
        <v>-0.24730756044480223</v>
      </c>
    </row>
    <row r="19" spans="1:15" x14ac:dyDescent="0.25">
      <c r="A19" s="22" t="s">
        <v>27</v>
      </c>
      <c r="B19" s="22"/>
      <c r="C19" s="28">
        <v>3.4733300000000002E-3</v>
      </c>
      <c r="D19" s="29">
        <v>3.5204099999999999E-3</v>
      </c>
      <c r="E19" s="29">
        <v>3.3298199999999998E-3</v>
      </c>
      <c r="F19" s="28">
        <v>3.1409799999999998E-3</v>
      </c>
      <c r="G19" s="28">
        <v>2.9610399999999999E-3</v>
      </c>
      <c r="H19" s="28">
        <v>2.45262E-3</v>
      </c>
      <c r="I19" s="30"/>
      <c r="J19" s="22" t="s">
        <v>27</v>
      </c>
      <c r="K19" s="31">
        <f>(H19-C19)/C19</f>
        <v>-0.29387072348437959</v>
      </c>
      <c r="L19" s="31">
        <f>(H19-D19)/D19</f>
        <v>-0.30331410261872904</v>
      </c>
      <c r="M19" s="32">
        <f t="shared" si="0"/>
        <v>-0.17170318536730333</v>
      </c>
    </row>
    <row r="20" spans="1:15" x14ac:dyDescent="0.25">
      <c r="C20" s="30"/>
      <c r="D20" s="33"/>
      <c r="E20" s="33"/>
      <c r="F20" s="30"/>
      <c r="G20" s="30"/>
      <c r="H20" s="30"/>
      <c r="I20" s="30"/>
      <c r="M20" s="21"/>
    </row>
    <row r="21" spans="1:15" x14ac:dyDescent="0.25">
      <c r="C21" s="30"/>
      <c r="D21" s="33"/>
      <c r="E21" s="33"/>
      <c r="F21" s="30"/>
      <c r="G21" s="30"/>
      <c r="H21" s="30"/>
      <c r="I21" s="30"/>
      <c r="M21" s="21"/>
    </row>
    <row r="22" spans="1:15" ht="35.25" customHeight="1" x14ac:dyDescent="0.25">
      <c r="A22" s="34" t="s">
        <v>28</v>
      </c>
      <c r="C22" s="30"/>
      <c r="D22" s="33"/>
      <c r="E22" s="33"/>
      <c r="F22" s="30"/>
      <c r="G22" s="30"/>
      <c r="H22" s="30"/>
      <c r="I22" s="30"/>
      <c r="J22" s="35" t="s">
        <v>29</v>
      </c>
      <c r="K22" s="36"/>
      <c r="L22" s="36"/>
      <c r="M22" s="36"/>
    </row>
    <row r="23" spans="1:15" s="41" customFormat="1" ht="30" x14ac:dyDescent="0.25">
      <c r="A23" s="37" t="s">
        <v>30</v>
      </c>
      <c r="B23" s="37"/>
      <c r="C23" s="38" t="s">
        <v>3</v>
      </c>
      <c r="D23" s="38" t="s">
        <v>4</v>
      </c>
      <c r="E23" s="38" t="s">
        <v>5</v>
      </c>
      <c r="F23" s="38" t="s">
        <v>6</v>
      </c>
      <c r="G23" s="38" t="s">
        <v>7</v>
      </c>
      <c r="H23" s="38" t="s">
        <v>8</v>
      </c>
      <c r="I23" s="7"/>
      <c r="J23" s="39" t="s">
        <v>30</v>
      </c>
      <c r="K23" s="40" t="s">
        <v>10</v>
      </c>
      <c r="L23" s="40" t="s">
        <v>11</v>
      </c>
      <c r="M23" s="40" t="s">
        <v>12</v>
      </c>
    </row>
    <row r="24" spans="1:15" x14ac:dyDescent="0.25">
      <c r="A24" s="34" t="s">
        <v>25</v>
      </c>
      <c r="B24" s="34"/>
      <c r="C24" s="42">
        <v>26600</v>
      </c>
      <c r="D24" s="43">
        <v>26791</v>
      </c>
      <c r="E24" s="43">
        <v>26969</v>
      </c>
      <c r="F24" s="42">
        <v>27309</v>
      </c>
      <c r="G24" s="42">
        <v>27599</v>
      </c>
      <c r="H24" s="42">
        <v>27897</v>
      </c>
      <c r="I24" s="44"/>
      <c r="J24" s="34" t="s">
        <v>25</v>
      </c>
      <c r="K24" s="45">
        <f>(H24-C24)/C24</f>
        <v>4.87593984962406E-2</v>
      </c>
      <c r="L24" s="45">
        <f>(H24-D24)/D24</f>
        <v>4.1282520249337464E-2</v>
      </c>
      <c r="M24" s="46">
        <f t="shared" si="0"/>
        <v>1.0797492662777637E-2</v>
      </c>
      <c r="N24" s="47"/>
      <c r="O24" s="18"/>
    </row>
    <row r="25" spans="1:15" x14ac:dyDescent="0.25">
      <c r="A25" s="34" t="s">
        <v>26</v>
      </c>
      <c r="B25" s="34"/>
      <c r="C25" s="42">
        <v>2045</v>
      </c>
      <c r="D25" s="43">
        <v>2048</v>
      </c>
      <c r="E25" s="43">
        <v>2053</v>
      </c>
      <c r="F25" s="42">
        <v>2071</v>
      </c>
      <c r="G25" s="42">
        <v>2066</v>
      </c>
      <c r="H25" s="42">
        <v>2099</v>
      </c>
      <c r="I25" s="44"/>
      <c r="J25" s="34" t="s">
        <v>26</v>
      </c>
      <c r="K25" s="45">
        <f>(H25-C25)/C25</f>
        <v>2.6405867970660146E-2</v>
      </c>
      <c r="L25" s="45">
        <f>(H25-D25)/D25</f>
        <v>2.490234375E-2</v>
      </c>
      <c r="M25" s="46">
        <f t="shared" si="0"/>
        <v>1.5972894482090997E-2</v>
      </c>
      <c r="N25" s="47"/>
      <c r="O25" s="18"/>
    </row>
    <row r="26" spans="1:15" x14ac:dyDescent="0.25">
      <c r="A26" s="34" t="s">
        <v>27</v>
      </c>
      <c r="B26" s="34"/>
      <c r="C26" s="42">
        <v>2766</v>
      </c>
      <c r="D26" s="43">
        <v>2731</v>
      </c>
      <c r="E26" s="43">
        <v>2706</v>
      </c>
      <c r="F26" s="42">
        <v>2706</v>
      </c>
      <c r="G26" s="42">
        <v>2718</v>
      </c>
      <c r="H26" s="42">
        <v>2676</v>
      </c>
      <c r="I26" s="44"/>
      <c r="J26" s="154" t="s">
        <v>27</v>
      </c>
      <c r="K26" s="155">
        <f>(H26-C26)/C26</f>
        <v>-3.2537960954446853E-2</v>
      </c>
      <c r="L26" s="155">
        <f>(H26-D26)/D26</f>
        <v>-2.0139143170999633E-2</v>
      </c>
      <c r="M26" s="156">
        <f t="shared" si="0"/>
        <v>-1.5452538631346579E-2</v>
      </c>
      <c r="N26" s="47"/>
      <c r="O26" s="18"/>
    </row>
    <row r="27" spans="1:15" s="17" customFormat="1" x14ac:dyDescent="0.25">
      <c r="A27" s="48" t="s">
        <v>31</v>
      </c>
      <c r="B27" s="48"/>
      <c r="C27" s="49">
        <v>31411</v>
      </c>
      <c r="D27" s="50">
        <v>31570</v>
      </c>
      <c r="E27" s="51">
        <v>31728</v>
      </c>
      <c r="F27" s="49">
        <v>32086</v>
      </c>
      <c r="G27" s="49">
        <v>32373</v>
      </c>
      <c r="H27" s="49">
        <v>32672</v>
      </c>
      <c r="I27" s="52"/>
      <c r="J27" s="48" t="s">
        <v>31</v>
      </c>
      <c r="K27" s="53">
        <f>(H27-C27)/C27</f>
        <v>4.0145172073477446E-2</v>
      </c>
      <c r="L27" s="53">
        <f>(H27-D27)/D27</f>
        <v>3.4906556857776369E-2</v>
      </c>
      <c r="M27" s="54">
        <f t="shared" si="0"/>
        <v>9.236091804899144E-3</v>
      </c>
      <c r="N27" s="55"/>
      <c r="O27" s="56"/>
    </row>
    <row r="28" spans="1:15" s="17" customFormat="1" x14ac:dyDescent="0.25">
      <c r="C28" s="52"/>
      <c r="D28" s="57"/>
      <c r="E28" s="58"/>
      <c r="F28" s="52"/>
      <c r="G28" s="52"/>
      <c r="H28" s="52"/>
      <c r="I28" s="52"/>
      <c r="K28" s="59"/>
      <c r="L28" s="59"/>
      <c r="M28" s="21"/>
      <c r="N28" s="55"/>
      <c r="O28" s="56"/>
    </row>
    <row r="29" spans="1:15" x14ac:dyDescent="0.25">
      <c r="C29" s="30"/>
      <c r="D29" s="33"/>
      <c r="E29" s="33"/>
      <c r="F29" s="30"/>
      <c r="G29" s="30"/>
      <c r="H29" s="30"/>
      <c r="I29" s="30"/>
      <c r="M29" s="21"/>
    </row>
    <row r="30" spans="1:15" ht="34.5" customHeight="1" x14ac:dyDescent="0.25">
      <c r="A30" s="34" t="s">
        <v>32</v>
      </c>
      <c r="C30" s="30"/>
      <c r="D30" s="33"/>
      <c r="E30" s="33"/>
      <c r="F30" s="30"/>
      <c r="G30" s="30"/>
      <c r="H30" s="30"/>
      <c r="I30" s="30"/>
      <c r="J30" s="35" t="s">
        <v>106</v>
      </c>
      <c r="K30" s="36"/>
      <c r="L30" s="36"/>
      <c r="M30" s="36"/>
    </row>
    <row r="31" spans="1:15" ht="25.5" customHeight="1" x14ac:dyDescent="0.25">
      <c r="A31" s="37" t="s">
        <v>33</v>
      </c>
      <c r="B31" s="34"/>
      <c r="C31" s="38" t="s">
        <v>3</v>
      </c>
      <c r="D31" s="38" t="s">
        <v>4</v>
      </c>
      <c r="E31" s="38" t="s">
        <v>5</v>
      </c>
      <c r="F31" s="38" t="s">
        <v>6</v>
      </c>
      <c r="G31" s="38" t="s">
        <v>7</v>
      </c>
      <c r="H31" s="38" t="s">
        <v>8</v>
      </c>
      <c r="I31" s="60"/>
      <c r="J31" s="40" t="s">
        <v>34</v>
      </c>
      <c r="K31" s="40" t="s">
        <v>10</v>
      </c>
      <c r="L31" s="40" t="s">
        <v>11</v>
      </c>
      <c r="M31" s="40" t="s">
        <v>12</v>
      </c>
    </row>
    <row r="32" spans="1:15" x14ac:dyDescent="0.25">
      <c r="A32" s="34" t="s">
        <v>25</v>
      </c>
      <c r="B32" s="34"/>
      <c r="C32" s="61">
        <v>28762</v>
      </c>
      <c r="D32" s="62">
        <v>29857</v>
      </c>
      <c r="E32" s="62">
        <v>32826</v>
      </c>
      <c r="F32" s="61">
        <v>33260</v>
      </c>
      <c r="G32" s="61">
        <v>34053</v>
      </c>
      <c r="H32" s="61">
        <v>35652</v>
      </c>
      <c r="I32" s="63"/>
      <c r="J32" s="34" t="s">
        <v>25</v>
      </c>
      <c r="K32" s="45">
        <f>(H32-C32)/C32</f>
        <v>0.23955218691328836</v>
      </c>
      <c r="L32" s="45">
        <f>(H32-D32)/D32</f>
        <v>0.19409183775998928</v>
      </c>
      <c r="M32" s="46">
        <f t="shared" si="0"/>
        <v>4.6956215311426304E-2</v>
      </c>
    </row>
    <row r="33" spans="1:17" x14ac:dyDescent="0.25">
      <c r="A33" s="34" t="s">
        <v>26</v>
      </c>
      <c r="B33" s="34"/>
      <c r="C33" s="61">
        <v>5289</v>
      </c>
      <c r="D33" s="62">
        <v>5466</v>
      </c>
      <c r="E33" s="62">
        <v>5744</v>
      </c>
      <c r="F33" s="61">
        <v>5636</v>
      </c>
      <c r="G33" s="61">
        <v>6109</v>
      </c>
      <c r="H33" s="61">
        <v>5264</v>
      </c>
      <c r="I33" s="63"/>
      <c r="J33" s="34" t="s">
        <v>26</v>
      </c>
      <c r="K33" s="45">
        <f>(H33-C33)/C33</f>
        <v>-4.7267914539610512E-3</v>
      </c>
      <c r="L33" s="45">
        <f>(H33-D33)/D33</f>
        <v>-3.6955726308086349E-2</v>
      </c>
      <c r="M33" s="46">
        <f t="shared" si="0"/>
        <v>-0.13832051072188575</v>
      </c>
    </row>
    <row r="34" spans="1:17" x14ac:dyDescent="0.25">
      <c r="A34" s="34" t="s">
        <v>27</v>
      </c>
      <c r="B34" s="34"/>
      <c r="C34" s="61">
        <v>4496</v>
      </c>
      <c r="D34" s="62">
        <v>4523</v>
      </c>
      <c r="E34" s="62">
        <v>4702</v>
      </c>
      <c r="F34" s="61">
        <v>4745</v>
      </c>
      <c r="G34" s="61">
        <v>5474</v>
      </c>
      <c r="H34" s="61">
        <v>6196</v>
      </c>
      <c r="I34" s="63"/>
      <c r="J34" s="154" t="s">
        <v>27</v>
      </c>
      <c r="K34" s="155">
        <f>(H34-C34)/C34</f>
        <v>0.37811387900355869</v>
      </c>
      <c r="L34" s="155">
        <f>(H34-D34)/D34</f>
        <v>0.36988724298032277</v>
      </c>
      <c r="M34" s="156">
        <f t="shared" si="0"/>
        <v>0.1318962367555718</v>
      </c>
    </row>
    <row r="35" spans="1:17" s="17" customFormat="1" x14ac:dyDescent="0.25">
      <c r="A35" s="48" t="s">
        <v>35</v>
      </c>
      <c r="B35" s="48"/>
      <c r="C35" s="64">
        <v>38547</v>
      </c>
      <c r="D35" s="65">
        <v>39846</v>
      </c>
      <c r="E35" s="65">
        <v>43272</v>
      </c>
      <c r="F35" s="64">
        <v>43641</v>
      </c>
      <c r="G35" s="64">
        <v>45636</v>
      </c>
      <c r="H35" s="64">
        <v>47112</v>
      </c>
      <c r="I35" s="66"/>
      <c r="J35" s="48" t="s">
        <v>35</v>
      </c>
      <c r="K35" s="53">
        <f>(H35-C35)/C35</f>
        <v>0.22219627986613744</v>
      </c>
      <c r="L35" s="53">
        <f>(H35-D35)/D35</f>
        <v>0.18235205541334137</v>
      </c>
      <c r="M35" s="54">
        <f t="shared" si="0"/>
        <v>3.2342887194320276E-2</v>
      </c>
    </row>
    <row r="36" spans="1:17" s="17" customFormat="1" x14ac:dyDescent="0.25">
      <c r="C36" s="67"/>
      <c r="D36" s="68"/>
      <c r="E36" s="68"/>
      <c r="F36" s="67"/>
      <c r="G36" s="67"/>
      <c r="H36" s="67"/>
      <c r="I36" s="67"/>
      <c r="K36" s="59"/>
      <c r="L36" s="59"/>
      <c r="M36" s="21"/>
    </row>
    <row r="37" spans="1:17" s="17" customFormat="1" x14ac:dyDescent="0.25">
      <c r="C37" s="67"/>
      <c r="D37" s="68"/>
      <c r="E37" s="68"/>
      <c r="F37" s="67"/>
      <c r="G37" s="67"/>
      <c r="H37" s="67"/>
      <c r="I37" s="67"/>
      <c r="K37" s="59"/>
      <c r="L37" s="59"/>
      <c r="M37" s="21"/>
    </row>
    <row r="38" spans="1:17" s="17" customFormat="1" ht="30.75" customHeight="1" x14ac:dyDescent="0.25">
      <c r="A38" s="34" t="s">
        <v>36</v>
      </c>
      <c r="C38" s="67"/>
      <c r="D38" s="68"/>
      <c r="E38" s="68"/>
      <c r="F38" s="67"/>
      <c r="G38" s="67"/>
      <c r="H38" s="67"/>
      <c r="I38" s="67"/>
      <c r="J38" s="35" t="s">
        <v>37</v>
      </c>
      <c r="K38" s="69"/>
      <c r="L38" s="69"/>
      <c r="M38" s="69"/>
      <c r="O38" s="3" t="s">
        <v>107</v>
      </c>
      <c r="P38" s="157"/>
      <c r="Q38" s="157"/>
    </row>
    <row r="39" spans="1:17" s="41" customFormat="1" ht="37.5" customHeight="1" x14ac:dyDescent="0.25">
      <c r="A39" s="37" t="s">
        <v>38</v>
      </c>
      <c r="B39" s="37"/>
      <c r="C39" s="38" t="s">
        <v>3</v>
      </c>
      <c r="D39" s="38" t="s">
        <v>4</v>
      </c>
      <c r="E39" s="38" t="s">
        <v>5</v>
      </c>
      <c r="F39" s="38" t="s">
        <v>6</v>
      </c>
      <c r="G39" s="38" t="s">
        <v>7</v>
      </c>
      <c r="H39" s="38" t="s">
        <v>8</v>
      </c>
      <c r="I39" s="7"/>
      <c r="J39" s="39" t="s">
        <v>38</v>
      </c>
      <c r="K39" s="40" t="s">
        <v>10</v>
      </c>
      <c r="L39" s="40" t="s">
        <v>11</v>
      </c>
      <c r="M39" s="40" t="s">
        <v>12</v>
      </c>
      <c r="O39" s="158" t="s">
        <v>38</v>
      </c>
      <c r="P39" s="8" t="s">
        <v>108</v>
      </c>
      <c r="Q39" s="8" t="s">
        <v>12</v>
      </c>
    </row>
    <row r="40" spans="1:17" x14ac:dyDescent="0.25">
      <c r="A40" s="34" t="s">
        <v>25</v>
      </c>
      <c r="B40" s="34"/>
      <c r="C40" s="61">
        <f t="shared" ref="C40:H42" si="1">C32*1000/C24</f>
        <v>1081.2781954887218</v>
      </c>
      <c r="D40" s="62">
        <f t="shared" si="1"/>
        <v>1114.441416893733</v>
      </c>
      <c r="E40" s="62">
        <f t="shared" si="1"/>
        <v>1217.1752753161036</v>
      </c>
      <c r="F40" s="62">
        <f t="shared" si="1"/>
        <v>1217.9135083672049</v>
      </c>
      <c r="G40" s="62">
        <f t="shared" si="1"/>
        <v>1233.8490525019022</v>
      </c>
      <c r="H40" s="62">
        <f t="shared" si="1"/>
        <v>1277.9868803097106</v>
      </c>
      <c r="I40" s="70"/>
      <c r="J40" s="34" t="s">
        <v>25</v>
      </c>
      <c r="K40" s="71">
        <f>(H40-C40)/C40</f>
        <v>0.18192236340443296</v>
      </c>
      <c r="L40" s="45">
        <f>(H40-D40)/D40</f>
        <v>0.14675106374978916</v>
      </c>
      <c r="M40" s="46">
        <f t="shared" si="0"/>
        <v>3.5772469669858899E-2</v>
      </c>
      <c r="O40" s="1" t="s">
        <v>25</v>
      </c>
      <c r="P40" s="159">
        <v>0.18192236340443296</v>
      </c>
      <c r="Q40" s="12">
        <v>3.5772469669858899E-2</v>
      </c>
    </row>
    <row r="41" spans="1:17" x14ac:dyDescent="0.25">
      <c r="A41" s="34" t="s">
        <v>26</v>
      </c>
      <c r="B41" s="34"/>
      <c r="C41" s="61">
        <f t="shared" si="1"/>
        <v>2586.3080684596575</v>
      </c>
      <c r="D41" s="62">
        <f t="shared" si="1"/>
        <v>2668.9453125</v>
      </c>
      <c r="E41" s="62">
        <f t="shared" si="1"/>
        <v>2797.8567949342428</v>
      </c>
      <c r="F41" s="62">
        <f t="shared" si="1"/>
        <v>2721.3906325446642</v>
      </c>
      <c r="G41" s="62">
        <f t="shared" si="1"/>
        <v>2956.9215876089061</v>
      </c>
      <c r="H41" s="62">
        <f t="shared" si="1"/>
        <v>2507.8608861362554</v>
      </c>
      <c r="I41" s="70"/>
      <c r="J41" s="34" t="s">
        <v>26</v>
      </c>
      <c r="K41" s="71">
        <f>(H41-C41)/C41</f>
        <v>-3.033172392727497E-2</v>
      </c>
      <c r="L41" s="45">
        <f>(H41-D41)/D41</f>
        <v>-6.0355086936141396E-2</v>
      </c>
      <c r="M41" s="46">
        <f t="shared" si="0"/>
        <v>-0.15186763942420956</v>
      </c>
      <c r="O41" s="1" t="s">
        <v>26</v>
      </c>
      <c r="P41" s="159">
        <v>-3.033172392727497E-2</v>
      </c>
      <c r="Q41" s="12">
        <v>-0.15186763942420956</v>
      </c>
    </row>
    <row r="42" spans="1:17" x14ac:dyDescent="0.25">
      <c r="A42" s="34" t="s">
        <v>27</v>
      </c>
      <c r="B42" s="34"/>
      <c r="C42" s="61">
        <f t="shared" si="1"/>
        <v>1625.4519161243672</v>
      </c>
      <c r="D42" s="62">
        <f t="shared" si="1"/>
        <v>1656.1699011351154</v>
      </c>
      <c r="E42" s="62">
        <f t="shared" si="1"/>
        <v>1737.6201034737619</v>
      </c>
      <c r="F42" s="62">
        <f t="shared" si="1"/>
        <v>1753.5107169253511</v>
      </c>
      <c r="G42" s="62">
        <f t="shared" si="1"/>
        <v>2013.9808682855041</v>
      </c>
      <c r="H42" s="62">
        <f t="shared" si="1"/>
        <v>2315.3961136023918</v>
      </c>
      <c r="I42" s="70"/>
      <c r="J42" s="34" t="s">
        <v>27</v>
      </c>
      <c r="K42" s="71">
        <f>(H42-C42)/C42</f>
        <v>0.42446300049470997</v>
      </c>
      <c r="L42" s="45">
        <f>(H42-D42)/D42</f>
        <v>0.39804262353485115</v>
      </c>
      <c r="M42" s="46">
        <f t="shared" si="0"/>
        <v>0.1496614243279687</v>
      </c>
      <c r="O42" s="1" t="s">
        <v>27</v>
      </c>
      <c r="P42" s="159">
        <v>0.42446300049470997</v>
      </c>
      <c r="Q42" s="12">
        <v>0.1496614243279687</v>
      </c>
    </row>
    <row r="43" spans="1:17" x14ac:dyDescent="0.25">
      <c r="C43" s="72"/>
      <c r="D43" s="70"/>
      <c r="E43" s="70"/>
      <c r="F43" s="70"/>
      <c r="G43" s="70"/>
      <c r="H43" s="70"/>
      <c r="I43" s="70"/>
      <c r="J43" s="73"/>
      <c r="K43" s="74"/>
      <c r="L43" s="75"/>
      <c r="M43" s="21"/>
    </row>
    <row r="44" spans="1:17" x14ac:dyDescent="0.25">
      <c r="C44" s="72"/>
      <c r="D44" s="70"/>
      <c r="E44" s="70"/>
      <c r="F44" s="70"/>
      <c r="G44" s="70"/>
      <c r="H44" s="70"/>
      <c r="I44" s="70"/>
      <c r="J44" s="73"/>
      <c r="K44" s="74"/>
      <c r="L44" s="75"/>
      <c r="M44" s="21"/>
    </row>
    <row r="45" spans="1:17" ht="38.25" customHeight="1" x14ac:dyDescent="0.25">
      <c r="A45" s="34" t="s">
        <v>39</v>
      </c>
      <c r="C45" s="72"/>
      <c r="D45" s="70"/>
      <c r="E45" s="70"/>
      <c r="F45" s="70"/>
      <c r="G45" s="70"/>
      <c r="H45" s="70"/>
      <c r="I45" s="70"/>
      <c r="J45" s="35" t="s">
        <v>40</v>
      </c>
      <c r="K45" s="36"/>
      <c r="L45" s="36"/>
      <c r="M45" s="36"/>
    </row>
    <row r="46" spans="1:17" ht="30" x14ac:dyDescent="0.25">
      <c r="A46" s="37" t="s">
        <v>41</v>
      </c>
      <c r="B46" s="34"/>
      <c r="C46" s="38" t="s">
        <v>3</v>
      </c>
      <c r="D46" s="38" t="s">
        <v>4</v>
      </c>
      <c r="E46" s="38" t="s">
        <v>5</v>
      </c>
      <c r="F46" s="38" t="s">
        <v>6</v>
      </c>
      <c r="G46" s="38" t="s">
        <v>7</v>
      </c>
      <c r="H46" s="38" t="s">
        <v>8</v>
      </c>
      <c r="I46" s="7"/>
      <c r="J46" s="40" t="s">
        <v>42</v>
      </c>
      <c r="K46" s="40" t="s">
        <v>10</v>
      </c>
      <c r="L46" s="40" t="s">
        <v>11</v>
      </c>
      <c r="M46" s="40" t="s">
        <v>12</v>
      </c>
    </row>
    <row r="47" spans="1:17" x14ac:dyDescent="0.25">
      <c r="A47" s="34" t="s">
        <v>25</v>
      </c>
      <c r="B47" s="34"/>
      <c r="C47" s="61">
        <v>7306720</v>
      </c>
      <c r="D47" s="62">
        <v>7633046</v>
      </c>
      <c r="E47" s="62">
        <v>8132944</v>
      </c>
      <c r="F47" s="61">
        <v>8471240</v>
      </c>
      <c r="G47" s="61">
        <v>9200399</v>
      </c>
      <c r="H47" s="61">
        <v>12355692</v>
      </c>
      <c r="I47" s="72"/>
      <c r="J47" s="34" t="s">
        <v>25</v>
      </c>
      <c r="K47" s="45">
        <f>(H47-C47)/C47</f>
        <v>0.69100389778176796</v>
      </c>
      <c r="L47" s="45">
        <f>(H47-D47)/D47</f>
        <v>0.61871053836174972</v>
      </c>
      <c r="M47" s="46">
        <f t="shared" si="0"/>
        <v>0.3429517567662011</v>
      </c>
    </row>
    <row r="48" spans="1:17" x14ac:dyDescent="0.25">
      <c r="A48" s="34" t="s">
        <v>26</v>
      </c>
      <c r="B48" s="34"/>
      <c r="C48" s="61">
        <v>926683</v>
      </c>
      <c r="D48" s="62">
        <v>963752</v>
      </c>
      <c r="E48" s="62">
        <v>995251</v>
      </c>
      <c r="F48" s="61">
        <v>989964</v>
      </c>
      <c r="G48" s="61">
        <v>1138259</v>
      </c>
      <c r="H48" s="61">
        <v>1303183</v>
      </c>
      <c r="I48" s="72"/>
      <c r="J48" s="34" t="s">
        <v>26</v>
      </c>
      <c r="K48" s="45">
        <f>(H48-C48)/C48</f>
        <v>0.40628780284088517</v>
      </c>
      <c r="L48" s="45">
        <f>(H48-D48)/D48</f>
        <v>0.35219745328673768</v>
      </c>
      <c r="M48" s="46">
        <f t="shared" si="0"/>
        <v>0.14489145264829886</v>
      </c>
    </row>
    <row r="49" spans="1:13" x14ac:dyDescent="0.25">
      <c r="A49" s="34" t="s">
        <v>27</v>
      </c>
      <c r="B49" s="34"/>
      <c r="C49" s="61">
        <v>1269104</v>
      </c>
      <c r="D49" s="62">
        <v>1284677</v>
      </c>
      <c r="E49" s="62">
        <v>1411945</v>
      </c>
      <c r="F49" s="61">
        <v>1510734</v>
      </c>
      <c r="G49" s="61">
        <v>1848524</v>
      </c>
      <c r="H49" s="61">
        <v>2526144</v>
      </c>
      <c r="I49" s="72"/>
      <c r="J49" s="34" t="s">
        <v>27</v>
      </c>
      <c r="K49" s="45">
        <f>(H49-C49)/C49</f>
        <v>0.99049408086334922</v>
      </c>
      <c r="L49" s="45">
        <f>(H49-D49)/D49</f>
        <v>0.9663650863213088</v>
      </c>
      <c r="M49" s="46">
        <f t="shared" si="0"/>
        <v>0.36657354732748937</v>
      </c>
    </row>
    <row r="50" spans="1:13" s="17" customFormat="1" x14ac:dyDescent="0.25">
      <c r="A50" s="48" t="s">
        <v>43</v>
      </c>
      <c r="B50" s="48"/>
      <c r="C50" s="64">
        <v>9502507</v>
      </c>
      <c r="D50" s="65">
        <v>9881475</v>
      </c>
      <c r="E50" s="65">
        <v>10540140</v>
      </c>
      <c r="F50" s="64">
        <v>10971938</v>
      </c>
      <c r="G50" s="64">
        <v>12187182</v>
      </c>
      <c r="H50" s="64">
        <v>16185019</v>
      </c>
      <c r="I50" s="67"/>
      <c r="J50" s="48" t="s">
        <v>43</v>
      </c>
      <c r="K50" s="53">
        <f>(H50-C50)/C50</f>
        <v>0.70323673531626973</v>
      </c>
      <c r="L50" s="53">
        <f>(H50-D50)/D50</f>
        <v>0.63791529098641653</v>
      </c>
      <c r="M50" s="54">
        <f t="shared" si="0"/>
        <v>0.32803621050378995</v>
      </c>
    </row>
    <row r="51" spans="1:13" s="17" customFormat="1" x14ac:dyDescent="0.25">
      <c r="C51" s="67"/>
      <c r="D51" s="68"/>
      <c r="E51" s="68"/>
      <c r="F51" s="67"/>
      <c r="G51" s="67"/>
      <c r="H51" s="67"/>
      <c r="I51" s="67"/>
      <c r="K51" s="59"/>
      <c r="L51" s="59"/>
      <c r="M51" s="21"/>
    </row>
    <row r="52" spans="1:13" x14ac:dyDescent="0.25">
      <c r="C52" s="72"/>
      <c r="D52" s="70"/>
      <c r="E52" s="70"/>
      <c r="F52" s="70"/>
      <c r="G52" s="70"/>
      <c r="H52" s="70"/>
      <c r="I52" s="70"/>
      <c r="J52" s="73"/>
      <c r="K52" s="74"/>
      <c r="L52" s="75"/>
      <c r="M52" s="21"/>
    </row>
    <row r="53" spans="1:13" ht="36" customHeight="1" x14ac:dyDescent="0.25">
      <c r="A53" s="34" t="s">
        <v>44</v>
      </c>
      <c r="C53" s="72"/>
      <c r="D53" s="70"/>
      <c r="E53" s="70"/>
      <c r="F53" s="70"/>
      <c r="G53" s="70"/>
      <c r="H53" s="70"/>
      <c r="I53" s="70"/>
      <c r="J53" s="35" t="s">
        <v>45</v>
      </c>
      <c r="K53" s="36"/>
      <c r="L53" s="36"/>
      <c r="M53" s="36"/>
    </row>
    <row r="54" spans="1:13" s="41" customFormat="1" ht="30" x14ac:dyDescent="0.25">
      <c r="A54" s="37" t="s">
        <v>46</v>
      </c>
      <c r="B54" s="37"/>
      <c r="C54" s="38" t="s">
        <v>3</v>
      </c>
      <c r="D54" s="38" t="s">
        <v>4</v>
      </c>
      <c r="E54" s="38" t="s">
        <v>5</v>
      </c>
      <c r="F54" s="38" t="s">
        <v>6</v>
      </c>
      <c r="G54" s="38" t="s">
        <v>7</v>
      </c>
      <c r="H54" s="38" t="s">
        <v>8</v>
      </c>
      <c r="I54" s="7"/>
      <c r="J54" s="37" t="s">
        <v>46</v>
      </c>
      <c r="K54" s="40" t="s">
        <v>10</v>
      </c>
      <c r="L54" s="40" t="s">
        <v>11</v>
      </c>
      <c r="M54" s="40" t="s">
        <v>12</v>
      </c>
    </row>
    <row r="55" spans="1:13" x14ac:dyDescent="0.25">
      <c r="A55" s="34" t="s">
        <v>25</v>
      </c>
      <c r="B55" s="34"/>
      <c r="C55" s="76">
        <f t="shared" ref="C55:H57" si="2">C47*1000/C24</f>
        <v>274688.72180451127</v>
      </c>
      <c r="D55" s="76">
        <f t="shared" si="2"/>
        <v>284910.82826322271</v>
      </c>
      <c r="E55" s="76">
        <f t="shared" si="2"/>
        <v>301566.39104156627</v>
      </c>
      <c r="F55" s="76">
        <f t="shared" si="2"/>
        <v>310199.56790801568</v>
      </c>
      <c r="G55" s="76">
        <f t="shared" si="2"/>
        <v>333359.86811116344</v>
      </c>
      <c r="H55" s="76">
        <f t="shared" si="2"/>
        <v>442903.96816862025</v>
      </c>
      <c r="I55" s="10"/>
      <c r="J55" s="34" t="s">
        <v>25</v>
      </c>
      <c r="K55" s="45">
        <f>(H55-C55)/C55</f>
        <v>0.61238497619797927</v>
      </c>
      <c r="L55" s="45">
        <f>(H55-D55)/D55</f>
        <v>0.55453539926334861</v>
      </c>
      <c r="M55" s="46">
        <f t="shared" si="0"/>
        <v>0.32860614169947966</v>
      </c>
    </row>
    <row r="56" spans="1:13" x14ac:dyDescent="0.25">
      <c r="A56" s="34" t="s">
        <v>26</v>
      </c>
      <c r="B56" s="34"/>
      <c r="C56" s="76">
        <f t="shared" si="2"/>
        <v>453145.72127139365</v>
      </c>
      <c r="D56" s="76">
        <f t="shared" si="2"/>
        <v>470582.03125</v>
      </c>
      <c r="E56" s="76">
        <f t="shared" si="2"/>
        <v>484778.86020457867</v>
      </c>
      <c r="F56" s="76">
        <f t="shared" si="2"/>
        <v>478012.55432158377</v>
      </c>
      <c r="G56" s="76">
        <f t="shared" si="2"/>
        <v>550948.20909970964</v>
      </c>
      <c r="H56" s="76">
        <f t="shared" si="2"/>
        <v>620858.98046688898</v>
      </c>
      <c r="I56" s="10"/>
      <c r="J56" s="34" t="s">
        <v>26</v>
      </c>
      <c r="K56" s="45">
        <f>(H56-C56)/C56</f>
        <v>0.37010888842763701</v>
      </c>
      <c r="L56" s="45">
        <f>(H56-D56)/D56</f>
        <v>0.31934272717067114</v>
      </c>
      <c r="M56" s="46">
        <f t="shared" si="0"/>
        <v>0.12689172995301817</v>
      </c>
    </row>
    <row r="57" spans="1:13" x14ac:dyDescent="0.25">
      <c r="A57" s="34" t="s">
        <v>27</v>
      </c>
      <c r="B57" s="34"/>
      <c r="C57" s="76">
        <f t="shared" si="2"/>
        <v>458822.84887924802</v>
      </c>
      <c r="D57" s="76">
        <f t="shared" si="2"/>
        <v>470405.34602709633</v>
      </c>
      <c r="E57" s="76">
        <f t="shared" si="2"/>
        <v>521783.0746489283</v>
      </c>
      <c r="F57" s="76">
        <f t="shared" si="2"/>
        <v>558290.46563192899</v>
      </c>
      <c r="G57" s="76">
        <f t="shared" si="2"/>
        <v>680104.48859455483</v>
      </c>
      <c r="H57" s="76">
        <f t="shared" si="2"/>
        <v>944000</v>
      </c>
      <c r="I57" s="10"/>
      <c r="J57" s="34" t="s">
        <v>27</v>
      </c>
      <c r="K57" s="45">
        <f>(H57-C57)/C57</f>
        <v>1.0574389490538205</v>
      </c>
      <c r="L57" s="45">
        <f>(H57-D57)/D57</f>
        <v>1.00677991432866</v>
      </c>
      <c r="M57" s="46">
        <f t="shared" si="0"/>
        <v>0.38802201107478179</v>
      </c>
    </row>
    <row r="58" spans="1:13" x14ac:dyDescent="0.25">
      <c r="C58" s="10"/>
      <c r="D58" s="10"/>
      <c r="E58" s="10"/>
      <c r="F58" s="10"/>
      <c r="G58" s="10"/>
      <c r="H58" s="10"/>
      <c r="I58" s="10"/>
      <c r="K58" s="75"/>
      <c r="L58" s="75"/>
      <c r="M58" s="21"/>
    </row>
    <row r="59" spans="1:13" x14ac:dyDescent="0.25">
      <c r="C59" s="10"/>
      <c r="D59" s="10"/>
      <c r="E59" s="10"/>
      <c r="F59" s="10"/>
      <c r="G59" s="10"/>
      <c r="H59" s="10"/>
      <c r="I59" s="10"/>
      <c r="K59" s="75"/>
      <c r="L59" s="75"/>
      <c r="M59" s="21"/>
    </row>
    <row r="60" spans="1:13" x14ac:dyDescent="0.25">
      <c r="C60" s="10"/>
      <c r="D60" s="10"/>
      <c r="E60" s="10"/>
      <c r="F60" s="10"/>
      <c r="G60" s="10"/>
      <c r="H60" s="10"/>
      <c r="I60" s="10"/>
      <c r="K60" s="75"/>
      <c r="L60" s="75"/>
      <c r="M60" s="21"/>
    </row>
    <row r="61" spans="1:13" ht="30.75" customHeight="1" x14ac:dyDescent="0.25">
      <c r="A61" s="34" t="s">
        <v>47</v>
      </c>
      <c r="C61" s="10"/>
      <c r="D61" s="10"/>
      <c r="E61" s="10"/>
      <c r="F61" s="10"/>
      <c r="G61" s="10"/>
      <c r="H61" s="10"/>
      <c r="I61" s="10"/>
      <c r="J61" s="35" t="s">
        <v>48</v>
      </c>
      <c r="K61" s="36"/>
      <c r="L61" s="36"/>
      <c r="M61" s="36"/>
    </row>
    <row r="62" spans="1:13" s="41" customFormat="1" ht="30" x14ac:dyDescent="0.25">
      <c r="A62" s="77" t="s">
        <v>49</v>
      </c>
      <c r="B62" s="37"/>
      <c r="C62" s="38" t="s">
        <v>3</v>
      </c>
      <c r="D62" s="38" t="s">
        <v>4</v>
      </c>
      <c r="E62" s="38" t="s">
        <v>5</v>
      </c>
      <c r="F62" s="38" t="s">
        <v>6</v>
      </c>
      <c r="G62" s="38" t="s">
        <v>7</v>
      </c>
      <c r="H62" s="38" t="s">
        <v>8</v>
      </c>
      <c r="I62" s="7"/>
      <c r="J62" s="39" t="s">
        <v>49</v>
      </c>
      <c r="K62" s="40" t="s">
        <v>10</v>
      </c>
      <c r="L62" s="40" t="s">
        <v>11</v>
      </c>
      <c r="M62" s="40" t="s">
        <v>12</v>
      </c>
    </row>
    <row r="63" spans="1:13" x14ac:dyDescent="0.25">
      <c r="A63" s="78" t="s">
        <v>50</v>
      </c>
      <c r="B63" s="78"/>
      <c r="C63" s="42">
        <v>28762.393</v>
      </c>
      <c r="D63" s="62">
        <v>38068</v>
      </c>
      <c r="E63" s="62">
        <v>39029</v>
      </c>
      <c r="F63" s="61">
        <v>39516</v>
      </c>
      <c r="G63" s="61">
        <v>40466</v>
      </c>
      <c r="H63" s="61">
        <v>42264</v>
      </c>
      <c r="I63" s="72"/>
      <c r="J63" s="78" t="s">
        <v>50</v>
      </c>
      <c r="K63" s="45">
        <f>(H63-C63)/C63</f>
        <v>0.46941876498245472</v>
      </c>
      <c r="L63" s="45">
        <f>(H63-D63)/D63</f>
        <v>0.11022381002416728</v>
      </c>
      <c r="M63" s="46">
        <f t="shared" si="0"/>
        <v>4.4432362971383386E-2</v>
      </c>
    </row>
    <row r="64" spans="1:13" x14ac:dyDescent="0.25">
      <c r="A64" s="78" t="s">
        <v>52</v>
      </c>
      <c r="B64" s="78"/>
      <c r="C64" s="42">
        <v>5289.3580000000002</v>
      </c>
      <c r="D64" s="62">
        <v>6071</v>
      </c>
      <c r="E64" s="62">
        <v>6216</v>
      </c>
      <c r="F64" s="61">
        <v>6112</v>
      </c>
      <c r="G64" s="61">
        <v>6590</v>
      </c>
      <c r="H64" s="61">
        <v>5761</v>
      </c>
      <c r="I64" s="72"/>
      <c r="J64" s="78" t="s">
        <v>52</v>
      </c>
      <c r="K64" s="45">
        <f t="shared" ref="K64:K67" si="3">(H64-C64)/C64</f>
        <v>8.9168099417736485E-2</v>
      </c>
      <c r="L64" s="45">
        <f>(H64-D64)/D64</f>
        <v>-5.1062427936089609E-2</v>
      </c>
      <c r="M64" s="46">
        <f t="shared" si="0"/>
        <v>-0.12579666160849773</v>
      </c>
    </row>
    <row r="65" spans="1:13" x14ac:dyDescent="0.25">
      <c r="A65" s="78" t="s">
        <v>53</v>
      </c>
      <c r="B65" s="78"/>
      <c r="C65" s="42">
        <v>4496.1670000000004</v>
      </c>
      <c r="D65" s="62">
        <v>4948</v>
      </c>
      <c r="E65" s="62">
        <v>5069</v>
      </c>
      <c r="F65" s="61">
        <v>5119</v>
      </c>
      <c r="G65" s="61">
        <v>5858</v>
      </c>
      <c r="H65" s="61">
        <v>6589</v>
      </c>
      <c r="I65" s="72"/>
      <c r="J65" s="78" t="s">
        <v>53</v>
      </c>
      <c r="K65" s="45">
        <f t="shared" si="3"/>
        <v>0.46547047740886838</v>
      </c>
      <c r="L65" s="45">
        <f>(H65-D65)/D65</f>
        <v>0.33164915117219079</v>
      </c>
      <c r="M65" s="46">
        <f t="shared" si="0"/>
        <v>0.12478661659269376</v>
      </c>
    </row>
    <row r="66" spans="1:13" x14ac:dyDescent="0.25">
      <c r="A66" s="78" t="s">
        <v>105</v>
      </c>
      <c r="B66" s="78"/>
      <c r="C66" s="76">
        <v>8584</v>
      </c>
      <c r="D66" s="76">
        <v>8821</v>
      </c>
      <c r="E66" s="76">
        <v>7042</v>
      </c>
      <c r="F66" s="76">
        <v>7106</v>
      </c>
      <c r="G66" s="76">
        <v>7279</v>
      </c>
      <c r="H66" s="76">
        <v>7502</v>
      </c>
      <c r="I66" s="72"/>
      <c r="J66" s="78" t="s">
        <v>105</v>
      </c>
      <c r="K66" s="45">
        <f t="shared" si="3"/>
        <v>-0.12604846225535882</v>
      </c>
      <c r="L66" s="45">
        <f>(H66-D66)/D66</f>
        <v>-0.14952953179911574</v>
      </c>
      <c r="M66" s="46">
        <f t="shared" si="0"/>
        <v>3.0636076384118697E-2</v>
      </c>
    </row>
    <row r="67" spans="1:13" s="17" customFormat="1" ht="30" x14ac:dyDescent="0.25">
      <c r="A67" s="79" t="s">
        <v>54</v>
      </c>
      <c r="B67" s="79"/>
      <c r="C67" s="49">
        <f>SUM(C63:C66)</f>
        <v>47131.918000000005</v>
      </c>
      <c r="D67" s="49">
        <f t="shared" ref="D67:H67" si="4">SUM(D63:D66)</f>
        <v>57908</v>
      </c>
      <c r="E67" s="49">
        <f t="shared" si="4"/>
        <v>57356</v>
      </c>
      <c r="F67" s="49">
        <f t="shared" si="4"/>
        <v>57853</v>
      </c>
      <c r="G67" s="49">
        <f t="shared" si="4"/>
        <v>60193</v>
      </c>
      <c r="H67" s="49">
        <f t="shared" si="4"/>
        <v>62116</v>
      </c>
      <c r="I67" s="67"/>
      <c r="J67" s="79" t="s">
        <v>54</v>
      </c>
      <c r="K67" s="45">
        <f t="shared" si="3"/>
        <v>0.31791793408449859</v>
      </c>
      <c r="L67" s="53">
        <f>(H67-D67)/D67</f>
        <v>7.2666989017061548E-2</v>
      </c>
      <c r="M67" s="54">
        <f t="shared" si="0"/>
        <v>3.1947236389613408E-2</v>
      </c>
    </row>
    <row r="68" spans="1:13" x14ac:dyDescent="0.25">
      <c r="A68" s="73"/>
      <c r="B68" s="73"/>
      <c r="C68" s="10"/>
      <c r="D68" s="73"/>
      <c r="E68" s="73"/>
      <c r="F68" s="73"/>
      <c r="G68" s="73"/>
      <c r="H68" s="73"/>
      <c r="M68" s="21"/>
    </row>
    <row r="69" spans="1:13" x14ac:dyDescent="0.25">
      <c r="A69" s="73"/>
      <c r="B69" s="73"/>
      <c r="C69" s="10"/>
      <c r="D69" s="73"/>
      <c r="E69" s="73"/>
      <c r="F69" s="73"/>
      <c r="G69" s="73"/>
      <c r="H69" s="73"/>
      <c r="M69" s="21"/>
    </row>
    <row r="70" spans="1:13" ht="33.75" customHeight="1" x14ac:dyDescent="0.25">
      <c r="A70" s="34" t="s">
        <v>55</v>
      </c>
      <c r="C70" s="18"/>
      <c r="D70" s="18"/>
      <c r="E70" s="18"/>
      <c r="F70" s="18"/>
      <c r="G70" s="18"/>
      <c r="H70" s="18"/>
      <c r="J70" s="35" t="s">
        <v>56</v>
      </c>
      <c r="K70" s="36"/>
      <c r="L70" s="36"/>
      <c r="M70" s="36"/>
    </row>
    <row r="71" spans="1:13" s="41" customFormat="1" ht="30" x14ac:dyDescent="0.25">
      <c r="A71" s="81" t="s">
        <v>57</v>
      </c>
      <c r="B71" s="81"/>
      <c r="C71" s="38" t="s">
        <v>3</v>
      </c>
      <c r="D71" s="38" t="s">
        <v>4</v>
      </c>
      <c r="E71" s="38" t="s">
        <v>5</v>
      </c>
      <c r="F71" s="38" t="s">
        <v>6</v>
      </c>
      <c r="G71" s="38" t="s">
        <v>7</v>
      </c>
      <c r="H71" s="38" t="s">
        <v>8</v>
      </c>
      <c r="I71" s="7"/>
      <c r="J71" s="81" t="s">
        <v>57</v>
      </c>
      <c r="K71" s="40" t="s">
        <v>10</v>
      </c>
      <c r="L71" s="40" t="s">
        <v>11</v>
      </c>
      <c r="M71" s="40" t="s">
        <v>12</v>
      </c>
    </row>
    <row r="72" spans="1:13" x14ac:dyDescent="0.25">
      <c r="A72" s="78" t="s">
        <v>50</v>
      </c>
      <c r="B72" s="78"/>
      <c r="C72" s="76"/>
      <c r="D72" s="82">
        <f>D63*1000/D24</f>
        <v>1420.9249374790043</v>
      </c>
      <c r="E72" s="82">
        <f>E63*1000/E24</f>
        <v>1447.1800956653935</v>
      </c>
      <c r="F72" s="82">
        <f>F63*1000/F24</f>
        <v>1446.9954959903328</v>
      </c>
      <c r="G72" s="82">
        <f>G63*1000/G24</f>
        <v>1466.2125439327513</v>
      </c>
      <c r="H72" s="82">
        <f>H63*1000/H24</f>
        <v>1515.0016130766749</v>
      </c>
      <c r="I72" s="83"/>
      <c r="J72" s="78" t="s">
        <v>50</v>
      </c>
      <c r="K72" s="84" t="s">
        <v>51</v>
      </c>
      <c r="L72" s="45">
        <f>(H72-D72)/D72</f>
        <v>6.6208054427266808E-2</v>
      </c>
      <c r="M72" s="46">
        <f t="shared" ref="M72:M108" si="5">(H72-G72)/G72</f>
        <v>3.3275577504649517E-2</v>
      </c>
    </row>
    <row r="73" spans="1:13" x14ac:dyDescent="0.25">
      <c r="A73" s="78" t="s">
        <v>52</v>
      </c>
      <c r="B73" s="78"/>
      <c r="C73" s="76"/>
      <c r="D73" s="82">
        <f>D64*1000/D25</f>
        <v>2964.35546875</v>
      </c>
      <c r="E73" s="82">
        <f>E64*1000/E25</f>
        <v>3027.7642474427666</v>
      </c>
      <c r="F73" s="82">
        <f>F64*1000/F25</f>
        <v>2951.2312892322548</v>
      </c>
      <c r="G73" s="82">
        <f>G64*1000/G25</f>
        <v>3189.7386253630202</v>
      </c>
      <c r="H73" s="82">
        <f>H64*1000/H25</f>
        <v>2744.6403049070987</v>
      </c>
      <c r="I73" s="83"/>
      <c r="J73" s="78" t="s">
        <v>52</v>
      </c>
      <c r="K73" s="71" t="s">
        <v>51</v>
      </c>
      <c r="L73" s="45">
        <f>(H73-D73)/D73</f>
        <v>-7.4119034022444727E-2</v>
      </c>
      <c r="M73" s="46">
        <f t="shared" si="5"/>
        <v>-0.1395406874145575</v>
      </c>
    </row>
    <row r="74" spans="1:13" x14ac:dyDescent="0.25">
      <c r="A74" s="78" t="s">
        <v>53</v>
      </c>
      <c r="B74" s="78"/>
      <c r="C74" s="76"/>
      <c r="D74" s="82">
        <f>D65*1000/D26</f>
        <v>1811.7905529110217</v>
      </c>
      <c r="E74" s="82">
        <f>E65*1000/E26</f>
        <v>1873.2446415373245</v>
      </c>
      <c r="F74" s="82">
        <f>F65*1000/F26</f>
        <v>1891.7220990391722</v>
      </c>
      <c r="G74" s="82">
        <f>G65*1000/G26</f>
        <v>2155.2612214863871</v>
      </c>
      <c r="H74" s="82">
        <f>H65*1000/H26</f>
        <v>2462.2571001494766</v>
      </c>
      <c r="I74" s="83"/>
      <c r="J74" s="78" t="s">
        <v>53</v>
      </c>
      <c r="K74" s="71" t="s">
        <v>51</v>
      </c>
      <c r="L74" s="45">
        <f>(H74-D74)/D74</f>
        <v>0.35901862176803162</v>
      </c>
      <c r="M74" s="46">
        <f t="shared" si="5"/>
        <v>0.14244021819840857</v>
      </c>
    </row>
    <row r="75" spans="1:13" x14ac:dyDescent="0.25">
      <c r="A75" s="85"/>
      <c r="B75" s="85"/>
      <c r="C75" s="10"/>
      <c r="D75" s="83"/>
      <c r="E75" s="83"/>
      <c r="F75" s="83"/>
      <c r="G75" s="83"/>
      <c r="H75" s="83"/>
      <c r="I75" s="83"/>
      <c r="J75" s="73"/>
      <c r="K75" s="74"/>
      <c r="L75" s="75"/>
      <c r="M75" s="21"/>
    </row>
    <row r="76" spans="1:13" x14ac:dyDescent="0.25">
      <c r="A76" s="85"/>
      <c r="B76" s="85"/>
      <c r="C76" s="10"/>
      <c r="D76" s="83"/>
      <c r="E76" s="83"/>
      <c r="F76" s="83"/>
      <c r="G76" s="83"/>
      <c r="H76" s="83"/>
      <c r="I76" s="83"/>
      <c r="J76" s="73"/>
      <c r="K76" s="74"/>
      <c r="L76" s="75"/>
      <c r="M76" s="21"/>
    </row>
    <row r="77" spans="1:13" ht="21.75" customHeight="1" x14ac:dyDescent="0.25">
      <c r="A77" s="86" t="s">
        <v>58</v>
      </c>
      <c r="B77" s="85"/>
      <c r="C77" s="10"/>
      <c r="D77" s="83"/>
      <c r="E77" s="83"/>
      <c r="F77" s="83"/>
      <c r="G77" s="83"/>
      <c r="H77" s="83"/>
      <c r="I77" s="83"/>
      <c r="J77" s="87" t="s">
        <v>59</v>
      </c>
      <c r="K77" s="88"/>
      <c r="L77" s="88"/>
      <c r="M77" s="88"/>
    </row>
    <row r="78" spans="1:13" ht="30" x14ac:dyDescent="0.25">
      <c r="A78" s="89" t="s">
        <v>60</v>
      </c>
      <c r="B78" s="90"/>
      <c r="C78" s="91" t="s">
        <v>3</v>
      </c>
      <c r="D78" s="91" t="s">
        <v>4</v>
      </c>
      <c r="E78" s="91" t="s">
        <v>5</v>
      </c>
      <c r="F78" s="91" t="s">
        <v>6</v>
      </c>
      <c r="G78" s="91" t="s">
        <v>7</v>
      </c>
      <c r="H78" s="91" t="s">
        <v>8</v>
      </c>
      <c r="I78" s="7"/>
      <c r="J78" s="89" t="s">
        <v>60</v>
      </c>
      <c r="K78" s="92" t="s">
        <v>10</v>
      </c>
      <c r="L78" s="92" t="s">
        <v>11</v>
      </c>
      <c r="M78" s="92" t="s">
        <v>12</v>
      </c>
    </row>
    <row r="79" spans="1:13" s="41" customFormat="1" x14ac:dyDescent="0.25">
      <c r="A79" s="86" t="s">
        <v>61</v>
      </c>
      <c r="B79" s="86"/>
      <c r="C79" s="90">
        <v>299.3</v>
      </c>
      <c r="D79" s="90">
        <v>289</v>
      </c>
      <c r="E79" s="90">
        <v>291.8</v>
      </c>
      <c r="F79" s="90">
        <v>305.8</v>
      </c>
      <c r="G79" s="90">
        <v>296.5</v>
      </c>
      <c r="H79" s="90">
        <v>301.7</v>
      </c>
      <c r="I79" s="2"/>
      <c r="J79" s="86" t="s">
        <v>61</v>
      </c>
      <c r="K79" s="93">
        <f>(H79-C79)/C79</f>
        <v>8.0187103240894654E-3</v>
      </c>
      <c r="L79" s="93">
        <f>(H79-D79)/D79</f>
        <v>4.3944636678200651E-2</v>
      </c>
      <c r="M79" s="94">
        <f t="shared" si="5"/>
        <v>1.7537942664418174E-2</v>
      </c>
    </row>
    <row r="80" spans="1:13" x14ac:dyDescent="0.25">
      <c r="A80" s="86" t="s">
        <v>62</v>
      </c>
      <c r="B80" s="86"/>
      <c r="C80" s="90">
        <v>26</v>
      </c>
      <c r="D80" s="90">
        <v>39</v>
      </c>
      <c r="E80" s="90">
        <v>45</v>
      </c>
      <c r="F80" s="90">
        <v>58.2</v>
      </c>
      <c r="G80" s="90">
        <v>71</v>
      </c>
      <c r="H80" s="90">
        <v>93.2</v>
      </c>
      <c r="J80" s="86" t="s">
        <v>62</v>
      </c>
      <c r="K80" s="93">
        <f>(H80-C80)/C80</f>
        <v>2.5846153846153848</v>
      </c>
      <c r="L80" s="93">
        <f>(H80-D80)/D80</f>
        <v>1.3897435897435899</v>
      </c>
      <c r="M80" s="94">
        <f t="shared" si="5"/>
        <v>0.3126760563380282</v>
      </c>
    </row>
    <row r="81" spans="1:13" x14ac:dyDescent="0.25">
      <c r="A81" s="86" t="s">
        <v>63</v>
      </c>
      <c r="B81" s="86"/>
      <c r="C81" s="90">
        <v>12.5</v>
      </c>
      <c r="D81" s="90">
        <v>9</v>
      </c>
      <c r="E81" s="90">
        <v>8</v>
      </c>
      <c r="F81" s="90">
        <v>8</v>
      </c>
      <c r="G81" s="90">
        <v>22.9</v>
      </c>
      <c r="H81" s="90">
        <v>28</v>
      </c>
      <c r="J81" s="86" t="s">
        <v>63</v>
      </c>
      <c r="K81" s="93">
        <f>(H81-C81)/C81</f>
        <v>1.24</v>
      </c>
      <c r="L81" s="93">
        <f>(H81-D81)/D81</f>
        <v>2.1111111111111112</v>
      </c>
      <c r="M81" s="94">
        <f t="shared" si="5"/>
        <v>0.2227074235807861</v>
      </c>
    </row>
    <row r="82" spans="1:13" s="17" customFormat="1" x14ac:dyDescent="0.25">
      <c r="A82" s="95" t="s">
        <v>64</v>
      </c>
      <c r="B82" s="95"/>
      <c r="C82" s="96">
        <v>325.3</v>
      </c>
      <c r="D82" s="96">
        <v>337</v>
      </c>
      <c r="E82" s="96">
        <v>344.8</v>
      </c>
      <c r="F82" s="96">
        <v>372</v>
      </c>
      <c r="G82" s="96">
        <v>390.4</v>
      </c>
      <c r="H82" s="96">
        <v>422.9</v>
      </c>
      <c r="J82" s="95" t="s">
        <v>64</v>
      </c>
      <c r="K82" s="93">
        <f>(H82-C82)/C82</f>
        <v>0.30003074085459563</v>
      </c>
      <c r="L82" s="93">
        <f>(H82-D82)/D82</f>
        <v>0.25489614243323433</v>
      </c>
      <c r="M82" s="97">
        <f t="shared" si="5"/>
        <v>8.3247950819672137E-2</v>
      </c>
    </row>
    <row r="83" spans="1:13" x14ac:dyDescent="0.25">
      <c r="A83" s="95" t="s">
        <v>65</v>
      </c>
      <c r="B83" s="95"/>
      <c r="C83" s="98">
        <v>28649</v>
      </c>
      <c r="D83" s="98">
        <v>29731</v>
      </c>
      <c r="E83" s="98">
        <v>30509</v>
      </c>
      <c r="F83" s="99">
        <v>34092</v>
      </c>
      <c r="G83" s="96">
        <v>36638</v>
      </c>
      <c r="H83" s="100">
        <v>37964</v>
      </c>
      <c r="I83" s="56"/>
      <c r="J83" s="95" t="s">
        <v>65</v>
      </c>
      <c r="K83" s="93">
        <f>(H83-C83)/C83</f>
        <v>0.32514223882159937</v>
      </c>
      <c r="L83" s="93">
        <f>(H83-D83)/D83</f>
        <v>0.27691634993777536</v>
      </c>
      <c r="M83" s="97">
        <f t="shared" si="5"/>
        <v>3.619193187401059E-2</v>
      </c>
    </row>
    <row r="84" spans="1:13" s="17" customFormat="1" ht="30" x14ac:dyDescent="0.25">
      <c r="A84" s="136" t="s">
        <v>96</v>
      </c>
      <c r="B84" s="136"/>
      <c r="C84" s="137">
        <v>47282269</v>
      </c>
      <c r="D84" s="138">
        <v>48786483</v>
      </c>
      <c r="E84" s="138">
        <v>50413965</v>
      </c>
      <c r="F84" s="137">
        <v>50896872</v>
      </c>
      <c r="G84" s="137">
        <v>53165509</v>
      </c>
      <c r="H84" s="137">
        <v>54864164</v>
      </c>
      <c r="I84" s="15"/>
      <c r="K84" s="59"/>
      <c r="L84" s="59"/>
      <c r="M84" s="21"/>
    </row>
    <row r="85" spans="1:13" ht="30" x14ac:dyDescent="0.25">
      <c r="A85" s="136" t="s">
        <v>109</v>
      </c>
      <c r="B85" s="123"/>
      <c r="C85" s="163">
        <f>(C83*1000)/C84</f>
        <v>0.60591423816822332</v>
      </c>
      <c r="D85" s="163">
        <f t="shared" ref="D85:H85" si="6">(D83*1000)/D84</f>
        <v>0.60941060252283408</v>
      </c>
      <c r="E85" s="163">
        <f t="shared" si="6"/>
        <v>0.6051696191719893</v>
      </c>
      <c r="F85" s="163">
        <f t="shared" si="6"/>
        <v>0.66982505329600606</v>
      </c>
      <c r="G85" s="163">
        <f t="shared" si="6"/>
        <v>0.68913099280211909</v>
      </c>
      <c r="H85" s="163">
        <f t="shared" si="6"/>
        <v>0.69196351921082766</v>
      </c>
      <c r="M85" s="21"/>
    </row>
    <row r="86" spans="1:13" x14ac:dyDescent="0.25">
      <c r="A86" s="85"/>
      <c r="B86" s="85"/>
      <c r="C86" s="162"/>
      <c r="D86" s="162"/>
      <c r="E86" s="162"/>
      <c r="F86" s="162"/>
      <c r="G86" s="162"/>
      <c r="H86" s="162"/>
      <c r="M86" s="21"/>
    </row>
    <row r="87" spans="1:13" x14ac:dyDescent="0.25">
      <c r="A87" s="85"/>
      <c r="B87" s="85"/>
      <c r="M87" s="21"/>
    </row>
    <row r="88" spans="1:13" ht="27.75" customHeight="1" x14ac:dyDescent="0.25">
      <c r="A88" s="85" t="s">
        <v>66</v>
      </c>
      <c r="B88" s="85"/>
      <c r="C88" s="10"/>
      <c r="D88" s="83"/>
      <c r="E88" s="83"/>
      <c r="F88" s="83"/>
      <c r="G88" s="83"/>
      <c r="H88" s="83"/>
      <c r="I88" s="83"/>
      <c r="J88" s="87" t="s">
        <v>67</v>
      </c>
      <c r="K88" s="88"/>
      <c r="L88" s="88"/>
      <c r="M88" s="88"/>
    </row>
    <row r="89" spans="1:13" ht="30" x14ac:dyDescent="0.25">
      <c r="A89" s="89" t="s">
        <v>68</v>
      </c>
      <c r="B89" s="90"/>
      <c r="C89" s="91" t="s">
        <v>3</v>
      </c>
      <c r="D89" s="91" t="s">
        <v>4</v>
      </c>
      <c r="E89" s="91" t="s">
        <v>5</v>
      </c>
      <c r="F89" s="91" t="s">
        <v>6</v>
      </c>
      <c r="G89" s="91" t="s">
        <v>7</v>
      </c>
      <c r="H89" s="91" t="s">
        <v>8</v>
      </c>
      <c r="I89" s="7"/>
      <c r="J89" s="89" t="s">
        <v>68</v>
      </c>
      <c r="K89" s="92" t="s">
        <v>10</v>
      </c>
      <c r="L89" s="92" t="s">
        <v>11</v>
      </c>
      <c r="M89" s="92" t="s">
        <v>12</v>
      </c>
    </row>
    <row r="90" spans="1:13" s="17" customFormat="1" x14ac:dyDescent="0.25">
      <c r="A90" s="95" t="s">
        <v>69</v>
      </c>
      <c r="B90" s="95"/>
      <c r="C90" s="96">
        <v>337.8</v>
      </c>
      <c r="D90" s="96">
        <v>337.5</v>
      </c>
      <c r="E90" s="96">
        <v>332.5</v>
      </c>
      <c r="F90" s="96">
        <v>364</v>
      </c>
      <c r="G90" s="96">
        <v>327.5</v>
      </c>
      <c r="H90" s="96">
        <v>422.9</v>
      </c>
      <c r="J90" s="95" t="s">
        <v>69</v>
      </c>
      <c r="K90" s="101">
        <f>(H90-C90)/C90</f>
        <v>0.25192421551213723</v>
      </c>
      <c r="L90" s="101">
        <f>(H90-D90)/D90</f>
        <v>0.25303703703703695</v>
      </c>
      <c r="M90" s="97">
        <f t="shared" si="5"/>
        <v>0.29129770992366405</v>
      </c>
    </row>
    <row r="91" spans="1:13" s="17" customFormat="1" x14ac:dyDescent="0.25">
      <c r="A91" s="102"/>
      <c r="B91" s="102"/>
      <c r="K91" s="59"/>
      <c r="L91" s="59"/>
      <c r="M91" s="21"/>
    </row>
    <row r="92" spans="1:13" s="17" customFormat="1" x14ac:dyDescent="0.25">
      <c r="A92" s="102"/>
      <c r="B92" s="102"/>
      <c r="K92" s="59"/>
      <c r="L92" s="59"/>
      <c r="M92" s="21"/>
    </row>
    <row r="93" spans="1:13" s="17" customFormat="1" ht="29.25" customHeight="1" x14ac:dyDescent="0.25">
      <c r="A93" s="86" t="s">
        <v>70</v>
      </c>
      <c r="B93" s="102"/>
      <c r="J93" s="103" t="s">
        <v>71</v>
      </c>
      <c r="K93" s="104"/>
      <c r="L93" s="104"/>
      <c r="M93" s="104"/>
    </row>
    <row r="94" spans="1:13" s="41" customFormat="1" ht="30" x14ac:dyDescent="0.25">
      <c r="A94" s="105" t="s">
        <v>72</v>
      </c>
      <c r="B94" s="105"/>
      <c r="C94" s="91" t="s">
        <v>3</v>
      </c>
      <c r="D94" s="91" t="s">
        <v>4</v>
      </c>
      <c r="E94" s="91" t="s">
        <v>5</v>
      </c>
      <c r="F94" s="91" t="s">
        <v>6</v>
      </c>
      <c r="G94" s="91" t="s">
        <v>7</v>
      </c>
      <c r="H94" s="91" t="s">
        <v>8</v>
      </c>
      <c r="I94" s="7"/>
      <c r="J94" s="105" t="s">
        <v>72</v>
      </c>
      <c r="K94" s="92" t="s">
        <v>10</v>
      </c>
      <c r="L94" s="92" t="s">
        <v>11</v>
      </c>
      <c r="M94" s="92" t="s">
        <v>12</v>
      </c>
    </row>
    <row r="95" spans="1:13" x14ac:dyDescent="0.25">
      <c r="A95" s="90" t="s">
        <v>73</v>
      </c>
      <c r="B95" s="90"/>
      <c r="C95" s="106">
        <v>24167</v>
      </c>
      <c r="D95" s="106">
        <v>25252</v>
      </c>
      <c r="E95" s="106">
        <v>26133</v>
      </c>
      <c r="F95" s="106">
        <v>26752.999999999996</v>
      </c>
      <c r="G95" s="106">
        <v>30178</v>
      </c>
      <c r="H95" s="106">
        <v>30093</v>
      </c>
      <c r="I95" s="10"/>
      <c r="J95" s="90" t="s">
        <v>73</v>
      </c>
      <c r="K95" s="107">
        <f>(H95-C95)/C95</f>
        <v>0.24521041089088427</v>
      </c>
      <c r="L95" s="107">
        <f>(H95-C95)/D95</f>
        <v>0.23467448122920956</v>
      </c>
      <c r="M95" s="94">
        <f t="shared" si="5"/>
        <v>-2.816621379813109E-3</v>
      </c>
    </row>
    <row r="96" spans="1:13" x14ac:dyDescent="0.25">
      <c r="A96" s="90" t="s">
        <v>74</v>
      </c>
      <c r="B96" s="90"/>
      <c r="C96" s="106">
        <v>1007</v>
      </c>
      <c r="D96" s="106">
        <v>1023</v>
      </c>
      <c r="E96" s="106">
        <v>961</v>
      </c>
      <c r="F96" s="106">
        <v>891</v>
      </c>
      <c r="G96" s="106">
        <v>1103</v>
      </c>
      <c r="H96" s="106">
        <v>1500</v>
      </c>
      <c r="I96" s="10"/>
      <c r="J96" s="90" t="s">
        <v>74</v>
      </c>
      <c r="K96" s="107">
        <f>(H96-C96)/C96</f>
        <v>0.48957298907646474</v>
      </c>
      <c r="L96" s="107">
        <f>(H96-C96)/D96</f>
        <v>0.48191593352883677</v>
      </c>
      <c r="M96" s="94">
        <f t="shared" si="5"/>
        <v>0.35992747053490481</v>
      </c>
    </row>
    <row r="97" spans="1:13" x14ac:dyDescent="0.25">
      <c r="A97" s="90" t="s">
        <v>75</v>
      </c>
      <c r="B97" s="90"/>
      <c r="C97" s="106">
        <v>2368</v>
      </c>
      <c r="D97" s="106">
        <v>2394</v>
      </c>
      <c r="E97" s="106">
        <v>2524</v>
      </c>
      <c r="F97" s="106">
        <v>2524</v>
      </c>
      <c r="G97" s="106">
        <v>2897</v>
      </c>
      <c r="H97" s="106">
        <v>3145</v>
      </c>
      <c r="I97" s="10"/>
      <c r="J97" s="90" t="s">
        <v>75</v>
      </c>
      <c r="K97" s="107">
        <f>(H97-C97)/C97</f>
        <v>0.328125</v>
      </c>
      <c r="L97" s="107">
        <f>(H97-C97)/D97</f>
        <v>0.32456140350877194</v>
      </c>
      <c r="M97" s="94">
        <f t="shared" si="5"/>
        <v>8.560579910251985E-2</v>
      </c>
    </row>
    <row r="98" spans="1:13" x14ac:dyDescent="0.25">
      <c r="A98" s="90" t="s">
        <v>76</v>
      </c>
      <c r="B98" s="90"/>
      <c r="C98" s="106">
        <v>150</v>
      </c>
      <c r="D98" s="106">
        <v>134</v>
      </c>
      <c r="E98" s="106">
        <v>135</v>
      </c>
      <c r="F98" s="106">
        <v>135</v>
      </c>
      <c r="G98" s="106">
        <v>140</v>
      </c>
      <c r="H98" s="106">
        <v>140</v>
      </c>
      <c r="I98" s="10"/>
      <c r="J98" s="90" t="s">
        <v>76</v>
      </c>
      <c r="K98" s="107">
        <f>(H98-C98)/C98</f>
        <v>-6.6666666666666666E-2</v>
      </c>
      <c r="L98" s="107">
        <f>(H98-C98)/D98</f>
        <v>-7.4626865671641784E-2</v>
      </c>
      <c r="M98" s="94">
        <f t="shared" si="5"/>
        <v>0</v>
      </c>
    </row>
    <row r="99" spans="1:13" s="17" customFormat="1" x14ac:dyDescent="0.25">
      <c r="A99" s="96" t="s">
        <v>77</v>
      </c>
      <c r="B99" s="96"/>
      <c r="C99" s="98">
        <v>27692</v>
      </c>
      <c r="D99" s="98">
        <v>28803</v>
      </c>
      <c r="E99" s="98">
        <v>29753</v>
      </c>
      <c r="F99" s="98">
        <v>30302.999999999996</v>
      </c>
      <c r="G99" s="98">
        <v>34318</v>
      </c>
      <c r="H99" s="98">
        <v>34878</v>
      </c>
      <c r="I99" s="15"/>
      <c r="J99" s="96" t="s">
        <v>77</v>
      </c>
      <c r="K99" s="101">
        <f>(H99-C99)/C99</f>
        <v>0.25949732774808609</v>
      </c>
      <c r="L99" s="101">
        <f>(H99-C99)/D99</f>
        <v>0.24948790056591327</v>
      </c>
      <c r="M99" s="97">
        <f t="shared" si="5"/>
        <v>1.6317967247508596E-2</v>
      </c>
    </row>
    <row r="100" spans="1:13" s="17" customFormat="1" ht="30" x14ac:dyDescent="0.25">
      <c r="A100" s="136" t="s">
        <v>96</v>
      </c>
      <c r="B100" s="136"/>
      <c r="C100" s="137">
        <v>47282269</v>
      </c>
      <c r="D100" s="138">
        <v>48786483</v>
      </c>
      <c r="E100" s="138">
        <v>50413965</v>
      </c>
      <c r="F100" s="137">
        <v>50896872</v>
      </c>
      <c r="G100" s="137">
        <v>53165509</v>
      </c>
      <c r="H100" s="137">
        <v>54864164</v>
      </c>
      <c r="I100" s="15"/>
      <c r="K100" s="59"/>
      <c r="L100" s="59"/>
      <c r="M100" s="21"/>
    </row>
    <row r="101" spans="1:13" s="17" customFormat="1" ht="30" x14ac:dyDescent="0.25">
      <c r="A101" s="136" t="s">
        <v>102</v>
      </c>
      <c r="B101" s="136"/>
      <c r="C101" s="147">
        <f>(C99*1000)/C100</f>
        <v>0.58567409275557403</v>
      </c>
      <c r="D101" s="147">
        <f t="shared" ref="D101:H101" si="7">(D99*1000)/D100</f>
        <v>0.59038894031365208</v>
      </c>
      <c r="E101" s="147">
        <f t="shared" si="7"/>
        <v>0.59017377427068074</v>
      </c>
      <c r="F101" s="147">
        <f t="shared" si="7"/>
        <v>0.59538039980138657</v>
      </c>
      <c r="G101" s="147">
        <f t="shared" si="7"/>
        <v>0.64549367899402599</v>
      </c>
      <c r="H101" s="147">
        <f t="shared" si="7"/>
        <v>0.63571551003675186</v>
      </c>
      <c r="I101" s="15"/>
      <c r="K101" s="59"/>
      <c r="L101" s="59"/>
      <c r="M101" s="21"/>
    </row>
    <row r="102" spans="1:13" s="151" customFormat="1" x14ac:dyDescent="0.25">
      <c r="A102" s="148"/>
      <c r="B102" s="148"/>
      <c r="C102" s="149"/>
      <c r="D102" s="149"/>
      <c r="E102" s="149"/>
      <c r="F102" s="149" t="s">
        <v>103</v>
      </c>
      <c r="G102" s="149"/>
      <c r="H102" s="149">
        <f>(H101-C101)/C101</f>
        <v>8.5442429330850028E-2</v>
      </c>
      <c r="I102" s="150"/>
      <c r="K102" s="152"/>
      <c r="L102" s="152"/>
      <c r="M102" s="153"/>
    </row>
    <row r="103" spans="1:13" x14ac:dyDescent="0.25">
      <c r="C103" s="18"/>
      <c r="D103" s="18"/>
      <c r="E103" s="18"/>
      <c r="F103" s="149" t="s">
        <v>104</v>
      </c>
      <c r="G103" s="18"/>
      <c r="H103" s="55">
        <f>(H101-D101)/D101</f>
        <v>7.6774083367854809E-2</v>
      </c>
      <c r="I103" s="18"/>
      <c r="M103" s="21"/>
    </row>
    <row r="104" spans="1:13" ht="35.25" customHeight="1" x14ac:dyDescent="0.25">
      <c r="A104" s="90" t="s">
        <v>78</v>
      </c>
      <c r="C104" s="18"/>
      <c r="D104" s="18"/>
      <c r="E104" s="18"/>
      <c r="F104" s="47"/>
      <c r="G104" s="18"/>
      <c r="H104" s="18"/>
      <c r="I104" s="18"/>
      <c r="J104" s="108" t="s">
        <v>79</v>
      </c>
      <c r="K104" s="88"/>
      <c r="L104" s="88"/>
      <c r="M104" s="109"/>
    </row>
    <row r="105" spans="1:13" s="41" customFormat="1" ht="30" x14ac:dyDescent="0.25">
      <c r="A105" s="89" t="s">
        <v>80</v>
      </c>
      <c r="B105" s="89"/>
      <c r="C105" s="91" t="s">
        <v>3</v>
      </c>
      <c r="D105" s="91" t="s">
        <v>4</v>
      </c>
      <c r="E105" s="91" t="s">
        <v>5</v>
      </c>
      <c r="F105" s="91" t="s">
        <v>6</v>
      </c>
      <c r="G105" s="91" t="s">
        <v>7</v>
      </c>
      <c r="H105" s="91" t="s">
        <v>8</v>
      </c>
      <c r="I105" s="7"/>
      <c r="J105" s="89" t="s">
        <v>80</v>
      </c>
      <c r="K105" s="92" t="s">
        <v>10</v>
      </c>
      <c r="L105" s="92" t="s">
        <v>11</v>
      </c>
      <c r="M105" s="92" t="s">
        <v>12</v>
      </c>
    </row>
    <row r="106" spans="1:13" x14ac:dyDescent="0.25">
      <c r="A106" s="90" t="s">
        <v>81</v>
      </c>
      <c r="B106" s="90"/>
      <c r="C106" s="106">
        <v>27532</v>
      </c>
      <c r="D106" s="106">
        <v>28803</v>
      </c>
      <c r="E106" s="106">
        <v>29094</v>
      </c>
      <c r="F106" s="106">
        <v>33453</v>
      </c>
      <c r="G106" s="106">
        <v>30246</v>
      </c>
      <c r="H106" s="106">
        <v>34878</v>
      </c>
      <c r="I106" s="10"/>
      <c r="J106" s="90" t="s">
        <v>81</v>
      </c>
      <c r="K106" s="107">
        <f>(H106-C106)/C106</f>
        <v>0.26681679500217931</v>
      </c>
      <c r="L106" s="107">
        <f>(H106-D106)/D106</f>
        <v>0.21091552963232996</v>
      </c>
      <c r="M106" s="94">
        <f t="shared" si="5"/>
        <v>0.15314421741717912</v>
      </c>
    </row>
    <row r="107" spans="1:13" x14ac:dyDescent="0.25">
      <c r="A107" s="90" t="s">
        <v>82</v>
      </c>
      <c r="B107" s="90"/>
      <c r="C107" s="106">
        <v>1225</v>
      </c>
      <c r="D107" s="106">
        <v>928</v>
      </c>
      <c r="E107" s="106">
        <v>953</v>
      </c>
      <c r="F107" s="106">
        <v>639</v>
      </c>
      <c r="G107" s="106">
        <v>1007</v>
      </c>
      <c r="H107" s="106">
        <v>3086</v>
      </c>
      <c r="I107" s="10"/>
      <c r="J107" s="90" t="s">
        <v>82</v>
      </c>
      <c r="K107" s="107">
        <f>(H107-C107)/C107</f>
        <v>1.5191836734693878</v>
      </c>
      <c r="L107" s="107">
        <f>(H107-D107)/D107</f>
        <v>2.3254310344827585</v>
      </c>
      <c r="M107" s="94">
        <f t="shared" si="5"/>
        <v>2.06454816285998</v>
      </c>
    </row>
    <row r="108" spans="1:13" s="17" customFormat="1" x14ac:dyDescent="0.25">
      <c r="A108" s="96" t="s">
        <v>83</v>
      </c>
      <c r="B108" s="96"/>
      <c r="C108" s="98">
        <v>28757</v>
      </c>
      <c r="D108" s="98">
        <v>29731</v>
      </c>
      <c r="E108" s="98">
        <v>30047</v>
      </c>
      <c r="F108" s="98">
        <v>34092</v>
      </c>
      <c r="G108" s="98">
        <v>36638</v>
      </c>
      <c r="H108" s="98">
        <v>39047</v>
      </c>
      <c r="I108" s="15"/>
      <c r="J108" s="96" t="s">
        <v>83</v>
      </c>
      <c r="K108" s="101">
        <f>(H108-C108)/C108</f>
        <v>0.35782592064540808</v>
      </c>
      <c r="L108" s="101">
        <f>(H108-D108)/D108</f>
        <v>0.31334297534559885</v>
      </c>
      <c r="M108" s="97">
        <f t="shared" si="5"/>
        <v>6.5751405644412911E-2</v>
      </c>
    </row>
    <row r="109" spans="1:13" s="17" customFormat="1" x14ac:dyDescent="0.25">
      <c r="A109" s="115" t="s">
        <v>96</v>
      </c>
      <c r="B109" s="115"/>
      <c r="C109" s="160">
        <v>47282269</v>
      </c>
      <c r="D109" s="160">
        <v>48786483</v>
      </c>
      <c r="E109" s="160">
        <v>50413965</v>
      </c>
      <c r="F109" s="160">
        <v>50896872</v>
      </c>
      <c r="G109" s="160">
        <v>53165509</v>
      </c>
      <c r="H109" s="160">
        <v>54864164</v>
      </c>
      <c r="I109" s="15"/>
      <c r="K109" s="59"/>
      <c r="L109" s="59"/>
      <c r="M109" s="110"/>
    </row>
    <row r="110" spans="1:13" s="17" customFormat="1" x14ac:dyDescent="0.25">
      <c r="A110" s="115" t="s">
        <v>101</v>
      </c>
      <c r="B110" s="115"/>
      <c r="C110" s="161">
        <f>(C108*1000)/(C12*1000)</f>
        <v>0.5247436224955293</v>
      </c>
      <c r="D110" s="161">
        <f>(D108*1000)/(D12*1000)</f>
        <v>0.52486538970782948</v>
      </c>
      <c r="E110" s="161">
        <f>(E108*1000)/(E12*1000)</f>
        <v>0.51249381705299424</v>
      </c>
      <c r="F110" s="161">
        <f>(F108*1000)/(F12*1000)</f>
        <v>0.57684303142078819</v>
      </c>
      <c r="G110" s="161">
        <f>(G108*1000)/(G12*1000)</f>
        <v>0.58920587951497216</v>
      </c>
      <c r="H110" s="161">
        <f>(H108*1000)/(H12*1000)</f>
        <v>0.60151893274178148</v>
      </c>
      <c r="I110" s="15"/>
      <c r="K110" s="59"/>
      <c r="L110" s="59"/>
      <c r="M110" s="110"/>
    </row>
    <row r="111" spans="1:13" s="17" customFormat="1" x14ac:dyDescent="0.25">
      <c r="A111" s="102"/>
      <c r="B111" s="102"/>
      <c r="K111" s="59"/>
      <c r="L111" s="59"/>
      <c r="M111" s="110"/>
    </row>
    <row r="112" spans="1:13" x14ac:dyDescent="0.25">
      <c r="A112" s="111" t="s">
        <v>84</v>
      </c>
      <c r="J112" s="112" t="s">
        <v>85</v>
      </c>
      <c r="K112" s="113"/>
      <c r="L112" s="113"/>
      <c r="M112" s="114"/>
    </row>
    <row r="113" spans="1:13" ht="33.75" customHeight="1" x14ac:dyDescent="0.25">
      <c r="A113" s="115" t="s">
        <v>86</v>
      </c>
      <c r="B113" s="111"/>
      <c r="C113" s="116" t="s">
        <v>3</v>
      </c>
      <c r="D113" s="116" t="s">
        <v>4</v>
      </c>
      <c r="E113" s="116" t="s">
        <v>5</v>
      </c>
      <c r="F113" s="116" t="s">
        <v>6</v>
      </c>
      <c r="G113" s="116" t="s">
        <v>7</v>
      </c>
      <c r="H113" s="116" t="s">
        <v>8</v>
      </c>
      <c r="I113" s="7"/>
      <c r="J113" s="117" t="s">
        <v>87</v>
      </c>
      <c r="K113" s="118" t="s">
        <v>10</v>
      </c>
      <c r="L113" s="118" t="s">
        <v>11</v>
      </c>
      <c r="M113" s="118" t="s">
        <v>12</v>
      </c>
    </row>
    <row r="114" spans="1:13" s="41" customFormat="1" x14ac:dyDescent="0.25">
      <c r="A114" s="117" t="s">
        <v>88</v>
      </c>
      <c r="B114" s="117"/>
      <c r="C114" s="119">
        <v>46208103</v>
      </c>
      <c r="D114" s="120">
        <v>47595636</v>
      </c>
      <c r="E114" s="120">
        <v>49086796</v>
      </c>
      <c r="F114" s="119">
        <v>50746872</v>
      </c>
      <c r="G114" s="119">
        <v>52133503</v>
      </c>
      <c r="H114" s="119">
        <v>53674797</v>
      </c>
      <c r="I114" s="121"/>
      <c r="J114" s="117" t="s">
        <v>88</v>
      </c>
      <c r="K114" s="122">
        <f>(H114-C114)/C114</f>
        <v>0.1615884123180733</v>
      </c>
      <c r="L114" s="122">
        <f>(H114-D114)/D114</f>
        <v>0.127725176316585</v>
      </c>
      <c r="M114" s="122">
        <f>(H114-G114)/G114</f>
        <v>2.9564366699087918E-2</v>
      </c>
    </row>
    <row r="115" spans="1:13" x14ac:dyDescent="0.25">
      <c r="A115" s="123" t="s">
        <v>89</v>
      </c>
      <c r="B115" s="123"/>
      <c r="C115" s="124">
        <v>31411</v>
      </c>
      <c r="D115" s="125">
        <v>31570</v>
      </c>
      <c r="E115" s="125">
        <v>31728</v>
      </c>
      <c r="F115" s="124">
        <v>32086</v>
      </c>
      <c r="G115" s="124">
        <v>32383</v>
      </c>
      <c r="H115" s="124">
        <v>32672</v>
      </c>
      <c r="I115" s="44"/>
      <c r="J115" s="123" t="s">
        <v>89</v>
      </c>
      <c r="K115" s="126">
        <f>(H115-C115)/C115</f>
        <v>4.0145172073477446E-2</v>
      </c>
      <c r="L115" s="126">
        <f>(H115-D115)/D115</f>
        <v>3.4906556857776369E-2</v>
      </c>
      <c r="M115" s="122">
        <f>(H115-G115)/G115</f>
        <v>8.9244356606861617E-3</v>
      </c>
    </row>
    <row r="116" spans="1:13" x14ac:dyDescent="0.25">
      <c r="A116" s="123" t="s">
        <v>90</v>
      </c>
      <c r="B116" s="123"/>
      <c r="C116" s="127">
        <v>1471.08</v>
      </c>
      <c r="D116" s="128">
        <v>1507.62</v>
      </c>
      <c r="E116" s="128">
        <v>1547.11</v>
      </c>
      <c r="F116" s="127">
        <v>1581.59</v>
      </c>
      <c r="G116" s="127">
        <v>1609.9</v>
      </c>
      <c r="H116" s="127">
        <v>1642.84</v>
      </c>
      <c r="I116" s="72"/>
      <c r="J116" s="123" t="s">
        <v>90</v>
      </c>
      <c r="K116" s="126">
        <f>(H116-C116)/C116</f>
        <v>0.1167577562063246</v>
      </c>
      <c r="L116" s="126">
        <f>(H116-D116)/D116</f>
        <v>8.9691036202756688E-2</v>
      </c>
      <c r="M116" s="122">
        <f>(H116-G116)/G116</f>
        <v>2.0460898192434206E-2</v>
      </c>
    </row>
    <row r="117" spans="1:13" ht="30" x14ac:dyDescent="0.25">
      <c r="A117" s="123" t="s">
        <v>91</v>
      </c>
      <c r="B117" s="123"/>
      <c r="C117" s="129">
        <v>0.02</v>
      </c>
      <c r="D117" s="130">
        <v>2.2499999999999999E-2</v>
      </c>
      <c r="E117" s="130">
        <v>2.5000000000000001E-2</v>
      </c>
      <c r="F117" s="129">
        <v>0.02</v>
      </c>
      <c r="G117" s="129">
        <v>1.4999999999999999E-2</v>
      </c>
      <c r="H117" s="129">
        <v>1.7500000000000002E-2</v>
      </c>
      <c r="I117" s="131"/>
      <c r="J117" s="123" t="s">
        <v>91</v>
      </c>
      <c r="K117" s="126"/>
      <c r="L117" s="126"/>
      <c r="M117" s="122"/>
    </row>
    <row r="118" spans="1:13" x14ac:dyDescent="0.25">
      <c r="A118" s="123" t="s">
        <v>92</v>
      </c>
      <c r="B118" s="123"/>
      <c r="C118" s="127">
        <v>1501</v>
      </c>
      <c r="D118" s="128">
        <v>1541.54</v>
      </c>
      <c r="E118" s="128">
        <v>1585.79</v>
      </c>
      <c r="F118" s="127">
        <v>1613.22</v>
      </c>
      <c r="G118" s="127">
        <v>1634.05</v>
      </c>
      <c r="H118" s="127">
        <v>1671.59</v>
      </c>
      <c r="I118" s="72"/>
      <c r="J118" s="123" t="s">
        <v>92</v>
      </c>
      <c r="K118" s="126">
        <f>(H118-C118)/C118</f>
        <v>0.11365089940039969</v>
      </c>
      <c r="L118" s="126">
        <f>(H118-D118)/D118</f>
        <v>8.4363688259792124E-2</v>
      </c>
      <c r="M118" s="122">
        <f>(H118-G118)/G118</f>
        <v>2.2973593219301713E-2</v>
      </c>
    </row>
    <row r="119" spans="1:13" ht="30" x14ac:dyDescent="0.25">
      <c r="A119" s="123" t="s">
        <v>93</v>
      </c>
      <c r="B119" s="123"/>
      <c r="C119" s="132">
        <v>47132265</v>
      </c>
      <c r="D119" s="125">
        <v>48666538</v>
      </c>
      <c r="E119" s="132">
        <v>50313965</v>
      </c>
      <c r="F119" s="132">
        <v>51761809</v>
      </c>
      <c r="G119" s="124">
        <v>52915506</v>
      </c>
      <c r="H119" s="124">
        <v>54614106</v>
      </c>
      <c r="I119" s="44"/>
      <c r="J119" s="123" t="s">
        <v>93</v>
      </c>
      <c r="K119" s="126">
        <f>(H119-C119)/C119</f>
        <v>0.1587413844847049</v>
      </c>
      <c r="L119" s="126">
        <f>(H119-D119)/D119</f>
        <v>0.1222106244746647</v>
      </c>
      <c r="M119" s="122">
        <f>(H119-G119)/G119</f>
        <v>3.2100231640986292E-2</v>
      </c>
    </row>
    <row r="120" spans="1:13" ht="30" x14ac:dyDescent="0.25">
      <c r="A120" s="123" t="s">
        <v>94</v>
      </c>
      <c r="B120" s="123"/>
      <c r="C120" s="132">
        <v>47132269</v>
      </c>
      <c r="D120" s="133">
        <v>48666483</v>
      </c>
      <c r="E120" s="132">
        <v>50313965</v>
      </c>
      <c r="F120" s="132">
        <v>50746872</v>
      </c>
      <c r="G120" s="132">
        <v>52915509</v>
      </c>
      <c r="H120" s="124">
        <v>54614164</v>
      </c>
      <c r="I120" s="44"/>
      <c r="J120" s="123" t="s">
        <v>94</v>
      </c>
      <c r="K120" s="126">
        <f>(H120-C120)/C120</f>
        <v>0.15874251672458206</v>
      </c>
      <c r="L120" s="126">
        <f>(H120-D120)/D120</f>
        <v>0.12221308451650389</v>
      </c>
      <c r="M120" s="122">
        <f>(H120-G120)/G120</f>
        <v>3.2101269213908531E-2</v>
      </c>
    </row>
    <row r="121" spans="1:13" x14ac:dyDescent="0.25">
      <c r="A121" s="134" t="s">
        <v>95</v>
      </c>
      <c r="B121" s="134"/>
      <c r="C121" s="127">
        <v>150000</v>
      </c>
      <c r="D121" s="128">
        <v>120000</v>
      </c>
      <c r="E121" s="128">
        <v>100000</v>
      </c>
      <c r="F121" s="127">
        <v>150000</v>
      </c>
      <c r="G121" s="127">
        <v>250000</v>
      </c>
      <c r="H121" s="127">
        <v>250000</v>
      </c>
      <c r="I121" s="72"/>
      <c r="J121" s="134" t="s">
        <v>95</v>
      </c>
      <c r="K121" s="135"/>
      <c r="L121" s="126">
        <f>(H121-D121)/D121</f>
        <v>1.0833333333333333</v>
      </c>
      <c r="M121" s="122">
        <f>(H121-G121)/G121</f>
        <v>0</v>
      </c>
    </row>
    <row r="122" spans="1:13" s="17" customFormat="1" ht="30" x14ac:dyDescent="0.25">
      <c r="A122" s="136" t="s">
        <v>96</v>
      </c>
      <c r="B122" s="136"/>
      <c r="C122" s="137">
        <f>C120+C121</f>
        <v>47282269</v>
      </c>
      <c r="D122" s="138">
        <v>48786483</v>
      </c>
      <c r="E122" s="138">
        <v>50413965</v>
      </c>
      <c r="F122" s="137">
        <v>50896872</v>
      </c>
      <c r="G122" s="137">
        <v>53165509</v>
      </c>
      <c r="H122" s="137">
        <v>54864164</v>
      </c>
      <c r="I122" s="67"/>
      <c r="J122" s="136" t="s">
        <v>96</v>
      </c>
      <c r="K122" s="139"/>
      <c r="L122" s="140">
        <f>(H122-D122)/D122</f>
        <v>0.12457714978142614</v>
      </c>
      <c r="M122" s="122">
        <f>(H122-G122)/G122</f>
        <v>3.195031952012347E-2</v>
      </c>
    </row>
    <row r="123" spans="1:13" x14ac:dyDescent="0.25">
      <c r="A123" s="141"/>
      <c r="B123" s="141"/>
      <c r="C123" s="47">
        <f>(C108*1000)/C122</f>
        <v>0.60819839250946273</v>
      </c>
      <c r="D123" s="47">
        <f t="shared" ref="D123:H123" si="8">(D108*1000)/D122</f>
        <v>0.60941060252283408</v>
      </c>
      <c r="E123" s="47">
        <f t="shared" si="8"/>
        <v>0.59600549173230077</v>
      </c>
      <c r="F123" s="47">
        <f t="shared" si="8"/>
        <v>0.66982505329600606</v>
      </c>
      <c r="G123" s="47">
        <f t="shared" si="8"/>
        <v>0.68913099280211909</v>
      </c>
      <c r="H123" s="47">
        <f t="shared" si="8"/>
        <v>0.71170318023983747</v>
      </c>
      <c r="K123" s="19"/>
      <c r="M123" s="110"/>
    </row>
    <row r="124" spans="1:13" x14ac:dyDescent="0.25">
      <c r="A124" s="141"/>
      <c r="B124" s="141"/>
      <c r="K124" s="19"/>
      <c r="M124" s="110"/>
    </row>
    <row r="125" spans="1:13" x14ac:dyDescent="0.25">
      <c r="A125" s="134" t="s">
        <v>97</v>
      </c>
      <c r="B125" s="111"/>
      <c r="C125" s="116" t="s">
        <v>3</v>
      </c>
      <c r="D125" s="116" t="s">
        <v>4</v>
      </c>
      <c r="E125" s="116" t="s">
        <v>5</v>
      </c>
      <c r="F125" s="116" t="s">
        <v>6</v>
      </c>
      <c r="G125" s="116" t="s">
        <v>7</v>
      </c>
      <c r="H125" s="116" t="s">
        <v>8</v>
      </c>
      <c r="J125" s="47">
        <f>H110-C110</f>
        <v>7.6775310246252171E-2</v>
      </c>
      <c r="K125" s="19"/>
      <c r="M125" s="110"/>
    </row>
    <row r="126" spans="1:13" x14ac:dyDescent="0.25">
      <c r="A126" s="111" t="s">
        <v>98</v>
      </c>
      <c r="B126" s="142"/>
      <c r="C126" s="143">
        <v>283.33999999999997</v>
      </c>
      <c r="D126" s="144">
        <v>289.70999999999998</v>
      </c>
      <c r="E126" s="144">
        <v>230</v>
      </c>
      <c r="F126" s="143">
        <v>230</v>
      </c>
      <c r="G126" s="143">
        <v>233</v>
      </c>
      <c r="H126" s="143">
        <v>237</v>
      </c>
      <c r="I126" s="10"/>
      <c r="K126" s="75"/>
      <c r="M126" s="110"/>
    </row>
    <row r="127" spans="1:13" x14ac:dyDescent="0.25">
      <c r="A127" s="111" t="s">
        <v>99</v>
      </c>
      <c r="B127" s="142"/>
      <c r="C127" s="143">
        <v>8584</v>
      </c>
      <c r="D127" s="144">
        <v>8821</v>
      </c>
      <c r="E127" s="144">
        <v>7042</v>
      </c>
      <c r="F127" s="143">
        <v>7106</v>
      </c>
      <c r="G127" s="143">
        <v>7279</v>
      </c>
      <c r="H127" s="143">
        <v>7502</v>
      </c>
      <c r="I127" s="10"/>
      <c r="M127" s="110"/>
    </row>
    <row r="128" spans="1:13" x14ac:dyDescent="0.25">
      <c r="A128" s="111" t="s">
        <v>100</v>
      </c>
      <c r="B128" s="142"/>
      <c r="C128" s="111"/>
      <c r="D128" s="111"/>
      <c r="E128" s="111"/>
      <c r="F128" s="111"/>
      <c r="G128" s="111"/>
      <c r="H128" s="143">
        <v>1171</v>
      </c>
      <c r="I128" s="10"/>
      <c r="K128" s="19"/>
      <c r="M128" s="110"/>
    </row>
    <row r="129" spans="4:13" x14ac:dyDescent="0.25">
      <c r="K129" s="75"/>
      <c r="M129" s="110"/>
    </row>
    <row r="130" spans="4:13" x14ac:dyDescent="0.25">
      <c r="M130" s="110"/>
    </row>
    <row r="131" spans="4:13" x14ac:dyDescent="0.25">
      <c r="M131" s="110"/>
    </row>
    <row r="132" spans="4:13" x14ac:dyDescent="0.25">
      <c r="M132" s="110"/>
    </row>
    <row r="133" spans="4:13" x14ac:dyDescent="0.25">
      <c r="M133" s="110"/>
    </row>
    <row r="134" spans="4:13" x14ac:dyDescent="0.25">
      <c r="D134" s="73"/>
      <c r="E134" s="145"/>
      <c r="F134" s="18"/>
      <c r="M134" s="110"/>
    </row>
    <row r="135" spans="4:13" x14ac:dyDescent="0.25">
      <c r="M135" s="110"/>
    </row>
    <row r="136" spans="4:13" x14ac:dyDescent="0.25">
      <c r="D136" s="73"/>
      <c r="E136" s="145"/>
      <c r="F136" s="18"/>
      <c r="M136" s="110"/>
    </row>
    <row r="137" spans="4:13" x14ac:dyDescent="0.25">
      <c r="D137" s="73"/>
      <c r="E137" s="145"/>
      <c r="F137" s="18"/>
      <c r="M137" s="110"/>
    </row>
    <row r="138" spans="4:13" x14ac:dyDescent="0.25">
      <c r="M138" s="110"/>
    </row>
    <row r="139" spans="4:13" x14ac:dyDescent="0.25">
      <c r="D139" s="73"/>
      <c r="E139" s="146"/>
      <c r="F139" s="18"/>
      <c r="G139" s="18"/>
      <c r="H139" s="18"/>
      <c r="I139" s="18"/>
      <c r="M139" s="110"/>
    </row>
    <row r="140" spans="4:13" x14ac:dyDescent="0.25">
      <c r="D140" s="73"/>
      <c r="E140" s="146"/>
      <c r="F140" s="18"/>
      <c r="G140" s="18"/>
      <c r="H140" s="18"/>
      <c r="I140" s="18"/>
      <c r="M140" s="110"/>
    </row>
    <row r="141" spans="4:13" x14ac:dyDescent="0.25">
      <c r="D141" s="73"/>
      <c r="E141" s="146"/>
      <c r="F141" s="18"/>
      <c r="G141" s="18"/>
      <c r="H141" s="18"/>
      <c r="I141" s="18"/>
      <c r="M141" s="110"/>
    </row>
    <row r="142" spans="4:13" x14ac:dyDescent="0.25">
      <c r="D142" s="73"/>
      <c r="E142" s="146"/>
      <c r="M142" s="110"/>
    </row>
    <row r="143" spans="4:13" x14ac:dyDescent="0.25">
      <c r="D143" s="73"/>
      <c r="E143" s="146"/>
      <c r="M143" s="110"/>
    </row>
    <row r="144" spans="4:13" x14ac:dyDescent="0.25">
      <c r="D144" s="73"/>
      <c r="E144" s="146"/>
      <c r="M144" s="110"/>
    </row>
    <row r="145" spans="1:13" x14ac:dyDescent="0.25">
      <c r="A145" s="73"/>
      <c r="B145" s="73"/>
      <c r="D145" s="73"/>
      <c r="E145" s="80"/>
      <c r="M145" s="110"/>
    </row>
    <row r="146" spans="1:13" x14ac:dyDescent="0.25">
      <c r="D146" s="73"/>
      <c r="E146" s="80"/>
      <c r="M146" s="110"/>
    </row>
    <row r="147" spans="1:13" x14ac:dyDescent="0.25">
      <c r="A147" s="73"/>
      <c r="B147" s="73"/>
      <c r="M147" s="110"/>
    </row>
    <row r="148" spans="1:13" x14ac:dyDescent="0.25">
      <c r="A148" s="73"/>
      <c r="B148" s="73"/>
      <c r="M148" s="110"/>
    </row>
    <row r="149" spans="1:13" x14ac:dyDescent="0.25">
      <c r="M149" s="110"/>
    </row>
    <row r="150" spans="1:13" x14ac:dyDescent="0.25">
      <c r="M150" s="110"/>
    </row>
    <row r="151" spans="1:13" x14ac:dyDescent="0.25">
      <c r="M151" s="110"/>
    </row>
    <row r="152" spans="1:13" x14ac:dyDescent="0.25">
      <c r="M152" s="110"/>
    </row>
    <row r="153" spans="1:13" x14ac:dyDescent="0.25">
      <c r="M153" s="110"/>
    </row>
    <row r="154" spans="1:13" x14ac:dyDescent="0.25">
      <c r="M154" s="110"/>
    </row>
    <row r="155" spans="1:13" x14ac:dyDescent="0.25">
      <c r="M155" s="110"/>
    </row>
    <row r="156" spans="1:13" x14ac:dyDescent="0.25">
      <c r="M156" s="110"/>
    </row>
    <row r="157" spans="1:13" x14ac:dyDescent="0.25">
      <c r="M157" s="110"/>
    </row>
    <row r="158" spans="1:13" x14ac:dyDescent="0.25">
      <c r="M158" s="110"/>
    </row>
    <row r="159" spans="1:13" x14ac:dyDescent="0.25">
      <c r="M159" s="110"/>
    </row>
    <row r="160" spans="1:13" x14ac:dyDescent="0.25">
      <c r="M160" s="110"/>
    </row>
    <row r="161" spans="13:13" x14ac:dyDescent="0.25">
      <c r="M161" s="110"/>
    </row>
    <row r="162" spans="13:13" x14ac:dyDescent="0.25">
      <c r="M162" s="110"/>
    </row>
    <row r="163" spans="13:13" x14ac:dyDescent="0.25">
      <c r="M163" s="110"/>
    </row>
    <row r="164" spans="13:13" x14ac:dyDescent="0.25">
      <c r="M164" s="110"/>
    </row>
    <row r="165" spans="13:13" x14ac:dyDescent="0.25">
      <c r="M165" s="110"/>
    </row>
    <row r="166" spans="13:13" x14ac:dyDescent="0.25">
      <c r="M166" s="110"/>
    </row>
    <row r="167" spans="13:13" x14ac:dyDescent="0.25">
      <c r="M167" s="110"/>
    </row>
    <row r="168" spans="13:13" x14ac:dyDescent="0.25">
      <c r="M168" s="110"/>
    </row>
    <row r="169" spans="13:13" x14ac:dyDescent="0.25">
      <c r="M169" s="110"/>
    </row>
    <row r="170" spans="13:13" x14ac:dyDescent="0.25">
      <c r="M170" s="110"/>
    </row>
    <row r="171" spans="13:13" x14ac:dyDescent="0.25">
      <c r="M171" s="110"/>
    </row>
    <row r="172" spans="13:13" x14ac:dyDescent="0.25">
      <c r="M172" s="110"/>
    </row>
    <row r="173" spans="13:13" x14ac:dyDescent="0.25">
      <c r="M173" s="110"/>
    </row>
    <row r="174" spans="13:13" x14ac:dyDescent="0.25">
      <c r="M174" s="110"/>
    </row>
    <row r="175" spans="13:13" x14ac:dyDescent="0.25">
      <c r="M175" s="110"/>
    </row>
    <row r="176" spans="13:13" x14ac:dyDescent="0.25">
      <c r="M176" s="110"/>
    </row>
    <row r="177" spans="13:13" x14ac:dyDescent="0.25">
      <c r="M177" s="110"/>
    </row>
    <row r="178" spans="13:13" x14ac:dyDescent="0.25">
      <c r="M178" s="110"/>
    </row>
    <row r="179" spans="13:13" x14ac:dyDescent="0.25">
      <c r="M179" s="110"/>
    </row>
    <row r="180" spans="13:13" x14ac:dyDescent="0.25">
      <c r="M180" s="110"/>
    </row>
    <row r="181" spans="13:13" x14ac:dyDescent="0.25">
      <c r="M181" s="110"/>
    </row>
    <row r="182" spans="13:13" x14ac:dyDescent="0.25">
      <c r="M182" s="110"/>
    </row>
    <row r="183" spans="13:13" x14ac:dyDescent="0.25">
      <c r="M183" s="110"/>
    </row>
    <row r="184" spans="13:13" x14ac:dyDescent="0.25">
      <c r="M184" s="110"/>
    </row>
    <row r="185" spans="13:13" x14ac:dyDescent="0.25">
      <c r="M185" s="110"/>
    </row>
    <row r="186" spans="13:13" x14ac:dyDescent="0.25">
      <c r="M186" s="110"/>
    </row>
    <row r="187" spans="13:13" x14ac:dyDescent="0.25">
      <c r="M187" s="110"/>
    </row>
    <row r="188" spans="13:13" x14ac:dyDescent="0.25">
      <c r="M188" s="110"/>
    </row>
    <row r="189" spans="13:13" x14ac:dyDescent="0.25">
      <c r="M189" s="110"/>
    </row>
    <row r="190" spans="13:13" x14ac:dyDescent="0.25">
      <c r="M190" s="110"/>
    </row>
    <row r="191" spans="13:13" x14ac:dyDescent="0.25">
      <c r="M191" s="110"/>
    </row>
    <row r="192" spans="13:13" x14ac:dyDescent="0.25">
      <c r="M192" s="110"/>
    </row>
    <row r="193" spans="13:13" x14ac:dyDescent="0.25">
      <c r="M193" s="110"/>
    </row>
    <row r="194" spans="13:13" x14ac:dyDescent="0.25">
      <c r="M194" s="110"/>
    </row>
    <row r="195" spans="13:13" x14ac:dyDescent="0.25">
      <c r="M195" s="110"/>
    </row>
    <row r="196" spans="13:13" x14ac:dyDescent="0.25">
      <c r="M196" s="110"/>
    </row>
    <row r="197" spans="13:13" x14ac:dyDescent="0.25">
      <c r="M197" s="110"/>
    </row>
    <row r="198" spans="13:13" x14ac:dyDescent="0.25">
      <c r="M198" s="110"/>
    </row>
    <row r="199" spans="13:13" x14ac:dyDescent="0.25">
      <c r="M199" s="110"/>
    </row>
    <row r="200" spans="13:13" x14ac:dyDescent="0.25">
      <c r="M200" s="110"/>
    </row>
    <row r="201" spans="13:13" x14ac:dyDescent="0.25">
      <c r="M201" s="110"/>
    </row>
    <row r="202" spans="13:13" x14ac:dyDescent="0.25">
      <c r="M202" s="110"/>
    </row>
    <row r="203" spans="13:13" x14ac:dyDescent="0.25">
      <c r="M203" s="110"/>
    </row>
    <row r="204" spans="13:13" x14ac:dyDescent="0.25">
      <c r="M204" s="110"/>
    </row>
    <row r="205" spans="13:13" x14ac:dyDescent="0.25">
      <c r="M205" s="110"/>
    </row>
    <row r="206" spans="13:13" x14ac:dyDescent="0.25">
      <c r="M206" s="110"/>
    </row>
    <row r="207" spans="13:13" x14ac:dyDescent="0.25">
      <c r="M207" s="110"/>
    </row>
    <row r="208" spans="13:13" x14ac:dyDescent="0.25">
      <c r="M208" s="110"/>
    </row>
    <row r="209" spans="13:13" x14ac:dyDescent="0.25">
      <c r="M209" s="110"/>
    </row>
    <row r="210" spans="13:13" x14ac:dyDescent="0.25">
      <c r="M210" s="110"/>
    </row>
    <row r="211" spans="13:13" x14ac:dyDescent="0.25">
      <c r="M211" s="110"/>
    </row>
    <row r="212" spans="13:13" x14ac:dyDescent="0.25">
      <c r="M212" s="110"/>
    </row>
    <row r="213" spans="13:13" x14ac:dyDescent="0.25">
      <c r="M213" s="110"/>
    </row>
    <row r="214" spans="13:13" x14ac:dyDescent="0.25">
      <c r="M214" s="110"/>
    </row>
    <row r="215" spans="13:13" x14ac:dyDescent="0.25">
      <c r="M215" s="110"/>
    </row>
    <row r="216" spans="13:13" x14ac:dyDescent="0.25">
      <c r="M216" s="110"/>
    </row>
    <row r="217" spans="13:13" x14ac:dyDescent="0.25">
      <c r="M217" s="110"/>
    </row>
    <row r="218" spans="13:13" x14ac:dyDescent="0.25">
      <c r="M218" s="110"/>
    </row>
    <row r="219" spans="13:13" x14ac:dyDescent="0.25">
      <c r="M219" s="110"/>
    </row>
    <row r="220" spans="13:13" x14ac:dyDescent="0.25">
      <c r="M220" s="110"/>
    </row>
    <row r="221" spans="13:13" x14ac:dyDescent="0.25">
      <c r="M221" s="110"/>
    </row>
    <row r="222" spans="13:13" x14ac:dyDescent="0.25">
      <c r="M222" s="110"/>
    </row>
    <row r="223" spans="13:13" x14ac:dyDescent="0.25">
      <c r="M223" s="110"/>
    </row>
    <row r="224" spans="13:13" x14ac:dyDescent="0.25">
      <c r="M224" s="110"/>
    </row>
    <row r="225" spans="13:13" x14ac:dyDescent="0.25">
      <c r="M225" s="110"/>
    </row>
    <row r="226" spans="13:13" x14ac:dyDescent="0.25">
      <c r="M226" s="110"/>
    </row>
    <row r="227" spans="13:13" x14ac:dyDescent="0.25">
      <c r="M227" s="110"/>
    </row>
    <row r="228" spans="13:13" x14ac:dyDescent="0.25">
      <c r="M228" s="110"/>
    </row>
    <row r="229" spans="13:13" x14ac:dyDescent="0.25">
      <c r="M229" s="110"/>
    </row>
    <row r="230" spans="13:13" x14ac:dyDescent="0.25">
      <c r="M230" s="110"/>
    </row>
    <row r="231" spans="13:13" x14ac:dyDescent="0.25">
      <c r="M231" s="110"/>
    </row>
    <row r="232" spans="13:13" x14ac:dyDescent="0.25">
      <c r="M232" s="110"/>
    </row>
    <row r="233" spans="13:13" x14ac:dyDescent="0.25">
      <c r="M233" s="110"/>
    </row>
    <row r="234" spans="13:13" x14ac:dyDescent="0.25">
      <c r="M234" s="110"/>
    </row>
    <row r="235" spans="13:13" x14ac:dyDescent="0.25">
      <c r="M235" s="110"/>
    </row>
    <row r="236" spans="13:13" x14ac:dyDescent="0.25">
      <c r="M236" s="110"/>
    </row>
    <row r="237" spans="13:13" x14ac:dyDescent="0.25">
      <c r="M237" s="110"/>
    </row>
    <row r="238" spans="13:13" x14ac:dyDescent="0.25">
      <c r="M238" s="110"/>
    </row>
    <row r="239" spans="13:13" x14ac:dyDescent="0.25">
      <c r="M239" s="110"/>
    </row>
    <row r="240" spans="13:13" x14ac:dyDescent="0.25">
      <c r="M240" s="110"/>
    </row>
    <row r="241" spans="13:13" x14ac:dyDescent="0.25">
      <c r="M241" s="110"/>
    </row>
    <row r="242" spans="13:13" x14ac:dyDescent="0.25">
      <c r="M242" s="110"/>
    </row>
    <row r="243" spans="13:13" x14ac:dyDescent="0.25">
      <c r="M243" s="110"/>
    </row>
    <row r="244" spans="13:13" x14ac:dyDescent="0.25">
      <c r="M244" s="110"/>
    </row>
    <row r="245" spans="13:13" x14ac:dyDescent="0.25">
      <c r="M245" s="110"/>
    </row>
    <row r="246" spans="13:13" x14ac:dyDescent="0.25">
      <c r="M246" s="110"/>
    </row>
    <row r="247" spans="13:13" x14ac:dyDescent="0.25">
      <c r="M247" s="110"/>
    </row>
    <row r="248" spans="13:13" x14ac:dyDescent="0.25">
      <c r="M248" s="110"/>
    </row>
    <row r="249" spans="13:13" x14ac:dyDescent="0.25">
      <c r="M249" s="110"/>
    </row>
    <row r="250" spans="13:13" x14ac:dyDescent="0.25">
      <c r="M250" s="110"/>
    </row>
    <row r="251" spans="13:13" x14ac:dyDescent="0.25">
      <c r="M251" s="110"/>
    </row>
    <row r="252" spans="13:13" x14ac:dyDescent="0.25">
      <c r="M252" s="110"/>
    </row>
    <row r="253" spans="13:13" x14ac:dyDescent="0.25">
      <c r="M253" s="110"/>
    </row>
    <row r="254" spans="13:13" x14ac:dyDescent="0.25">
      <c r="M254" s="110"/>
    </row>
    <row r="255" spans="13:13" x14ac:dyDescent="0.25">
      <c r="M255" s="110"/>
    </row>
    <row r="256" spans="13:13" x14ac:dyDescent="0.25">
      <c r="M256" s="110"/>
    </row>
    <row r="257" spans="13:13" x14ac:dyDescent="0.25">
      <c r="M257" s="110"/>
    </row>
    <row r="258" spans="13:13" x14ac:dyDescent="0.25">
      <c r="M258" s="110"/>
    </row>
    <row r="259" spans="13:13" x14ac:dyDescent="0.25">
      <c r="M259" s="110"/>
    </row>
    <row r="260" spans="13:13" x14ac:dyDescent="0.25">
      <c r="M260" s="110"/>
    </row>
    <row r="261" spans="13:13" x14ac:dyDescent="0.25">
      <c r="M261" s="110"/>
    </row>
    <row r="262" spans="13:13" x14ac:dyDescent="0.25">
      <c r="M262" s="110"/>
    </row>
    <row r="263" spans="13:13" x14ac:dyDescent="0.25">
      <c r="M263" s="110"/>
    </row>
    <row r="264" spans="13:13" x14ac:dyDescent="0.25">
      <c r="M264" s="110"/>
    </row>
    <row r="265" spans="13:13" x14ac:dyDescent="0.25">
      <c r="M265" s="110"/>
    </row>
    <row r="266" spans="13:13" x14ac:dyDescent="0.25">
      <c r="M266" s="110"/>
    </row>
    <row r="267" spans="13:13" x14ac:dyDescent="0.25">
      <c r="M267" s="110"/>
    </row>
    <row r="268" spans="13:13" x14ac:dyDescent="0.25">
      <c r="M268" s="110"/>
    </row>
    <row r="269" spans="13:13" x14ac:dyDescent="0.25">
      <c r="M269" s="110"/>
    </row>
    <row r="270" spans="13:13" x14ac:dyDescent="0.25">
      <c r="M270" s="110"/>
    </row>
    <row r="271" spans="13:13" x14ac:dyDescent="0.25">
      <c r="M271" s="110"/>
    </row>
    <row r="272" spans="13:13" x14ac:dyDescent="0.25">
      <c r="M272" s="110"/>
    </row>
    <row r="273" spans="13:13" x14ac:dyDescent="0.25">
      <c r="M273" s="110"/>
    </row>
    <row r="274" spans="13:13" x14ac:dyDescent="0.25">
      <c r="M274" s="110"/>
    </row>
    <row r="275" spans="13:13" x14ac:dyDescent="0.25">
      <c r="M275" s="110"/>
    </row>
    <row r="276" spans="13:13" x14ac:dyDescent="0.25">
      <c r="M276" s="110"/>
    </row>
    <row r="277" spans="13:13" x14ac:dyDescent="0.25">
      <c r="M277" s="110"/>
    </row>
    <row r="278" spans="13:13" x14ac:dyDescent="0.25">
      <c r="M278" s="110"/>
    </row>
    <row r="279" spans="13:13" x14ac:dyDescent="0.25">
      <c r="M279" s="110"/>
    </row>
    <row r="280" spans="13:13" x14ac:dyDescent="0.25">
      <c r="M280" s="110"/>
    </row>
    <row r="281" spans="13:13" x14ac:dyDescent="0.25">
      <c r="M281" s="110"/>
    </row>
    <row r="282" spans="13:13" x14ac:dyDescent="0.25">
      <c r="M282" s="110"/>
    </row>
    <row r="283" spans="13:13" x14ac:dyDescent="0.25">
      <c r="M283" s="110"/>
    </row>
    <row r="284" spans="13:13" x14ac:dyDescent="0.25">
      <c r="M284" s="110"/>
    </row>
    <row r="285" spans="13:13" x14ac:dyDescent="0.25">
      <c r="M285" s="110"/>
    </row>
    <row r="286" spans="13:13" x14ac:dyDescent="0.25">
      <c r="M286" s="110"/>
    </row>
    <row r="287" spans="13:13" x14ac:dyDescent="0.25">
      <c r="M287" s="110"/>
    </row>
    <row r="288" spans="13:13" x14ac:dyDescent="0.25">
      <c r="M288" s="110"/>
    </row>
    <row r="289" spans="13:13" x14ac:dyDescent="0.25">
      <c r="M289" s="110"/>
    </row>
    <row r="290" spans="13:13" x14ac:dyDescent="0.25">
      <c r="M290" s="110"/>
    </row>
    <row r="291" spans="13:13" x14ac:dyDescent="0.25">
      <c r="M291" s="110"/>
    </row>
    <row r="292" spans="13:13" x14ac:dyDescent="0.25">
      <c r="M292" s="110"/>
    </row>
    <row r="293" spans="13:13" x14ac:dyDescent="0.25">
      <c r="M293" s="110"/>
    </row>
    <row r="294" spans="13:13" x14ac:dyDescent="0.25">
      <c r="M294" s="110"/>
    </row>
    <row r="295" spans="13:13" x14ac:dyDescent="0.25">
      <c r="M295" s="110"/>
    </row>
    <row r="296" spans="13:13" x14ac:dyDescent="0.25">
      <c r="M296" s="110"/>
    </row>
    <row r="297" spans="13:13" x14ac:dyDescent="0.25">
      <c r="M297" s="110"/>
    </row>
    <row r="298" spans="13:13" x14ac:dyDescent="0.25">
      <c r="M298" s="110"/>
    </row>
    <row r="299" spans="13:13" x14ac:dyDescent="0.25">
      <c r="M299" s="110"/>
    </row>
    <row r="300" spans="13:13" x14ac:dyDescent="0.25">
      <c r="M300" s="110"/>
    </row>
    <row r="301" spans="13:13" x14ac:dyDescent="0.25">
      <c r="M301" s="110"/>
    </row>
    <row r="302" spans="13:13" x14ac:dyDescent="0.25">
      <c r="M302" s="110"/>
    </row>
  </sheetData>
  <mergeCells count="15">
    <mergeCell ref="J104:M104"/>
    <mergeCell ref="J112:M112"/>
    <mergeCell ref="O38:Q38"/>
    <mergeCell ref="J53:M53"/>
    <mergeCell ref="J61:M61"/>
    <mergeCell ref="J70:M70"/>
    <mergeCell ref="J77:M77"/>
    <mergeCell ref="J88:M88"/>
    <mergeCell ref="J93:M93"/>
    <mergeCell ref="J3:M3"/>
    <mergeCell ref="J15:M15"/>
    <mergeCell ref="J22:M22"/>
    <mergeCell ref="J30:M30"/>
    <mergeCell ref="J38:M38"/>
    <mergeCell ref="J45:M4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D54CD-1A7F-4FED-9CC4-55536255E149}">
  <dimension ref="A1"/>
  <sheetViews>
    <sheetView workbookViewId="0">
      <selection activeCell="H17" sqref="H1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EGSC BUDGET FOR FEEDBACK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2022-05-31T11:25:54Z</dcterms:created>
  <dcterms:modified xsi:type="dcterms:W3CDTF">2022-05-31T14:19:24Z</dcterms:modified>
</cp:coreProperties>
</file>